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736" windowHeight="11760"/>
  </bookViews>
  <sheets>
    <sheet name="HS FFA" sheetId="1" r:id="rId1"/>
    <sheet name="MS FFA" sheetId="5" r:id="rId2"/>
    <sheet name="hs TEAM" sheetId="6" r:id="rId3"/>
  </sheets>
  <definedNames>
    <definedName name="\B" localSheetId="1">'MS FFA'!#REF!</definedName>
    <definedName name="\B">'HS FFA'!#REF!</definedName>
    <definedName name="\E" localSheetId="1">'MS FFA'!$AE$57</definedName>
    <definedName name="\E">'HS FFA'!$AE$57</definedName>
    <definedName name="\H" localSheetId="1">'MS FFA'!#REF!</definedName>
    <definedName name="\H">'HS FFA'!#REF!</definedName>
    <definedName name="\P" localSheetId="1">'MS FFA'!#REF!</definedName>
    <definedName name="\P">'HS FFA'!#REF!</definedName>
    <definedName name="\R" localSheetId="1">'MS FFA'!#REF!</definedName>
    <definedName name="\R">'HS FFA'!#REF!</definedName>
    <definedName name="\S" localSheetId="1">'MS FFA'!#REF!</definedName>
    <definedName name="\S">'HS FFA'!#REF!</definedName>
    <definedName name="_Key1" localSheetId="0" hidden="1">'HS FFA'!#REF!</definedName>
    <definedName name="_Key1" localSheetId="1" hidden="1">'MS FFA'!#REF!</definedName>
    <definedName name="_Key2" localSheetId="0" hidden="1">'HS FFA'!#REF!</definedName>
    <definedName name="_Key2" localSheetId="1" hidden="1">'MS FFA'!#REF!</definedName>
    <definedName name="_Order1" localSheetId="0" hidden="1">255</definedName>
    <definedName name="_Order1" localSheetId="1" hidden="1">255</definedName>
    <definedName name="_Order2" localSheetId="0" hidden="1">255</definedName>
    <definedName name="_Order2" localSheetId="1" hidden="1">255</definedName>
    <definedName name="_Sort" localSheetId="0" hidden="1">'HS FFA'!#REF!</definedName>
    <definedName name="_Sort" localSheetId="1" hidden="1">'MS FFA'!#REF!</definedName>
    <definedName name="ACwvu.all." localSheetId="0" hidden="1">'HS FFA'!#REF!</definedName>
    <definedName name="ACwvu.all." localSheetId="1" hidden="1">'MS FFA'!#REF!</definedName>
    <definedName name="ACwvu.indbeef." localSheetId="0" hidden="1">'HS FFA'!$50:$52</definedName>
    <definedName name="ACwvu.indbeef." localSheetId="1" hidden="1">'MS FFA'!$50:$52</definedName>
    <definedName name="ACwvu.indover." localSheetId="0" hidden="1">'HS FFA'!$AD$60</definedName>
    <definedName name="ACwvu.indover." localSheetId="1" hidden="1">'MS FFA'!#REF!</definedName>
    <definedName name="ACwvu.indsheep." localSheetId="0" hidden="1">'HS FFA'!$AC:$AD</definedName>
    <definedName name="ACwvu.indsheep." localSheetId="1" hidden="1">'MS FFA'!$AC:$AD</definedName>
    <definedName name="ACwvu.indswine." localSheetId="0" hidden="1">'HS FFA'!$AC:$AD</definedName>
    <definedName name="ACwvu.indswine." localSheetId="1" hidden="1">'MS FFA'!$AC:$AD</definedName>
    <definedName name="ACwvu.indtotal." localSheetId="0" hidden="1">'HS FFA'!$50:$52</definedName>
    <definedName name="ACwvu.indtotal." localSheetId="1" hidden="1">'MS FFA'!$50:$52</definedName>
    <definedName name="ACwvu.notop." localSheetId="0" hidden="1">'HS FFA'!$A$58</definedName>
    <definedName name="ACwvu.notop." localSheetId="1" hidden="1">'MS FFA'!$A$58</definedName>
    <definedName name="ACwvu.placings." localSheetId="0" hidden="1">'HS FFA'!$W:$AD</definedName>
    <definedName name="ACwvu.placings." localSheetId="1" hidden="1">'MS FFA'!$W:$AD</definedName>
    <definedName name="ACwvu.teambeef." localSheetId="0" hidden="1">'HS FFA'!$AC:$AD</definedName>
    <definedName name="ACwvu.teambeef." localSheetId="1" hidden="1">'MS FFA'!$AC:$AD</definedName>
    <definedName name="ACwvu.teamover." localSheetId="0" hidden="1">'HS FFA'!$AA:$AA</definedName>
    <definedName name="ACwvu.teamover." localSheetId="1" hidden="1">'MS FFA'!$AA:$AA</definedName>
    <definedName name="ACwvu.teamsheep." localSheetId="0" hidden="1">'HS FFA'!$AC:$AD</definedName>
    <definedName name="ACwvu.teamsheep." localSheetId="1" hidden="1">'MS FFA'!$AC:$AD</definedName>
    <definedName name="ACwvu.teamswine." localSheetId="0" hidden="1">'HS FFA'!$AC:$AD</definedName>
    <definedName name="ACwvu.teamswine." localSheetId="1" hidden="1">'MS FFA'!$AC:$AD</definedName>
    <definedName name="ACwvu.teamtotal." localSheetId="0" hidden="1">'HS FFA'!$B:$C</definedName>
    <definedName name="ACwvu.teamtotal." localSheetId="1" hidden="1">'MS FFA'!$B:$C</definedName>
    <definedName name="BEEF" localSheetId="1">'MS FFA'!#REF!</definedName>
    <definedName name="BEEF">'HS FFA'!#REF!</definedName>
    <definedName name="Cwvu.indbeef.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Cwvu.indbeef.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Cwvu.indover.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Cwvu.indover.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Cwvu.indsheep.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Cwvu.indsheep.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Cwvu.indswine.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Cwvu.indswine.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Cwvu.indtotal.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Cwvu.indtotal.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Cwvu.notop." localSheetId="0" hidden="1">'HS FFA'!$1:$49</definedName>
    <definedName name="Cwvu.notop." localSheetId="1" hidden="1">'MS FFA'!$1:$49</definedName>
    <definedName name="Cwvu.placings." localSheetId="0" hidden="1">'HS FFA'!$1:$49</definedName>
    <definedName name="Cwvu.placings." localSheetId="1" hidden="1">'MS FFA'!$1:$49</definedName>
    <definedName name="Cwvu.teambeef.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Cwvu.teambeef.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Cwvu.teamover.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Cwvu.teamover.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Cwvu.teamsheep.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Cwvu.teamsheep.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Cwvu.teamswine.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Cwvu.teamswine.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Cwvu.teamtotal.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Cwvu.teamtotal.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_xlnm.Database" localSheetId="1">'MS FFA'!#REF!</definedName>
    <definedName name="_xlnm.Database">'HS FFA'!#REF!</definedName>
    <definedName name="EVALUATION" localSheetId="1">'MS FFA'!$AE$57</definedName>
    <definedName name="EVALUATION">'HS FFA'!$AE$57</definedName>
    <definedName name="PLACING" localSheetId="1">'MS FFA'!#REF!</definedName>
    <definedName name="PLACING">'HS FFA'!#REF!</definedName>
    <definedName name="_xlnm.Print_Area" localSheetId="0">'HS FFA'!$A$53:$AF$119</definedName>
    <definedName name="_xlnm.Print_Area" localSheetId="1">'MS FFA'!$A$53:$AF$113</definedName>
    <definedName name="_xlnm.Print_Titles" localSheetId="0">'HS FFA'!$A:$D,'HS FFA'!$53:$58</definedName>
    <definedName name="_xlnm.Print_Titles" localSheetId="1">'MS FFA'!$A:$D,'MS FFA'!$53:$58</definedName>
    <definedName name="REASONS" localSheetId="1">'MS FFA'!#REF!</definedName>
    <definedName name="REASONS">'HS FFA'!#REF!</definedName>
    <definedName name="Rwvu.indbeef." localSheetId="0" hidden="1">'HS FFA'!$E:$Y,'HS FFA'!$AA:$AA,'HS FFA'!$AD:$AD</definedName>
    <definedName name="Rwvu.indbeef." localSheetId="1" hidden="1">'MS FFA'!$E:$Y,'MS FFA'!$AA:$AA,'MS FFA'!$AD:$AD</definedName>
    <definedName name="Rwvu.indover." localSheetId="0" hidden="1">'HS FFA'!$E:$AA</definedName>
    <definedName name="Rwvu.indover." localSheetId="1" hidden="1">'MS FFA'!$E:$AA</definedName>
    <definedName name="Rwvu.indsheep." localSheetId="0" hidden="1">'HS FFA'!$E:$Y,'HS FFA'!$AC:$AD</definedName>
    <definedName name="Rwvu.indsheep." localSheetId="1" hidden="1">'MS FFA'!$E:$Y,'MS FFA'!$AC:$AD</definedName>
    <definedName name="Rwvu.indswine." localSheetId="0" hidden="1">'HS FFA'!$E:$Y,'HS FFA'!$AA:$AA,'HS FFA'!$AC:$AD</definedName>
    <definedName name="Rwvu.indswine." localSheetId="1" hidden="1">'MS FFA'!$E:$Y,'MS FFA'!$AA:$AA,'MS FFA'!$AC:$AD</definedName>
    <definedName name="Rwvu.indtotal." localSheetId="0" hidden="1">'HS FFA'!$E:$Y</definedName>
    <definedName name="Rwvu.indtotal." localSheetId="1" hidden="1">'MS FFA'!$E:$Y</definedName>
    <definedName name="Rwvu.placings." localSheetId="0" hidden="1">'HS FFA'!$W:$AD</definedName>
    <definedName name="Rwvu.placings." localSheetId="1" hidden="1">'MS FFA'!$W:$AD</definedName>
    <definedName name="Rwvu.teambeef." localSheetId="0" hidden="1">'HS FFA'!$A:$C,'HS FFA'!$E:$Y,'HS FFA'!#REF!,'HS FFA'!$AC:$AD</definedName>
    <definedName name="Rwvu.teambeef." localSheetId="1" hidden="1">'MS FFA'!$A:$C,'MS FFA'!$E:$Y,'MS FFA'!#REF!,'MS FFA'!$AC:$AD</definedName>
    <definedName name="Rwvu.teamover." localSheetId="0" hidden="1">'HS FFA'!$A:$C,'HS FFA'!$E:$AA</definedName>
    <definedName name="Rwvu.teamover." localSheetId="1" hidden="1">'MS FFA'!$A:$C,'MS FFA'!$E:$AA</definedName>
    <definedName name="Rwvu.teamsheep." localSheetId="0" hidden="1">'HS FFA'!$A:$C,'HS FFA'!$E:$Y,'HS FFA'!$AC:$AD</definedName>
    <definedName name="Rwvu.teamsheep." localSheetId="1" hidden="1">'MS FFA'!$A:$C,'MS FFA'!$E:$Y,'MS FFA'!$AC:$AD</definedName>
    <definedName name="Rwvu.teamswine." localSheetId="0" hidden="1">'HS FFA'!$A:$C,'HS FFA'!$E:$Y,'HS FFA'!$AA:$AA,'HS FFA'!$AC:$AD</definedName>
    <definedName name="Rwvu.teamswine." localSheetId="1" hidden="1">'MS FFA'!$A:$C,'MS FFA'!$E:$Y,'MS FFA'!$AA:$AA,'MS FFA'!$AC:$AD</definedName>
    <definedName name="Rwvu.teamtotal." localSheetId="0" hidden="1">'HS FFA'!$A:$C,'HS FFA'!$E:$Y</definedName>
    <definedName name="Rwvu.teamtotal." localSheetId="1" hidden="1">'MS FFA'!$A:$C,'MS FFA'!$E:$Y</definedName>
    <definedName name="SHEEP" localSheetId="1">'MS FFA'!#REF!</definedName>
    <definedName name="SHEEP">'HS FFA'!#REF!</definedName>
    <definedName name="SWINE" localSheetId="1">'MS FFA'!#REF!</definedName>
    <definedName name="SWINE">'HS FFA'!#REF!</definedName>
    <definedName name="Swvu.all." localSheetId="0" hidden="1">'HS FFA'!#REF!</definedName>
    <definedName name="Swvu.all." localSheetId="1" hidden="1">'MS FFA'!#REF!</definedName>
    <definedName name="Swvu.indbeef." localSheetId="0" hidden="1">'HS FFA'!$50:$52</definedName>
    <definedName name="Swvu.indbeef." localSheetId="1" hidden="1">'MS FFA'!$50:$52</definedName>
    <definedName name="Swvu.indover." localSheetId="0" hidden="1">'HS FFA'!$AD$60</definedName>
    <definedName name="Swvu.indover." localSheetId="1" hidden="1">'MS FFA'!#REF!</definedName>
    <definedName name="Swvu.indsheep." localSheetId="0" hidden="1">'HS FFA'!$AC:$AD</definedName>
    <definedName name="Swvu.indsheep." localSheetId="1" hidden="1">'MS FFA'!$AC:$AD</definedName>
    <definedName name="Swvu.indswine." localSheetId="0" hidden="1">'HS FFA'!$AC:$AD</definedName>
    <definedName name="Swvu.indswine." localSheetId="1" hidden="1">'MS FFA'!$AC:$AD</definedName>
    <definedName name="Swvu.indtotal." localSheetId="0" hidden="1">'HS FFA'!$50:$52</definedName>
    <definedName name="Swvu.indtotal." localSheetId="1" hidden="1">'MS FFA'!$50:$52</definedName>
    <definedName name="Swvu.notop." localSheetId="0" hidden="1">'HS FFA'!$A$58</definedName>
    <definedName name="Swvu.notop." localSheetId="1" hidden="1">'MS FFA'!$A$58</definedName>
    <definedName name="Swvu.placings." localSheetId="0" hidden="1">'HS FFA'!$W:$AD</definedName>
    <definedName name="Swvu.placings." localSheetId="1" hidden="1">'MS FFA'!$W:$AD</definedName>
    <definedName name="Swvu.teambeef." localSheetId="0" hidden="1">'HS FFA'!$AC:$AD</definedName>
    <definedName name="Swvu.teambeef." localSheetId="1" hidden="1">'MS FFA'!$AC:$AD</definedName>
    <definedName name="Swvu.teamover." localSheetId="0" hidden="1">'HS FFA'!$AA:$AA</definedName>
    <definedName name="Swvu.teamover." localSheetId="1" hidden="1">'MS FFA'!$AA:$AA</definedName>
    <definedName name="Swvu.teamsheep." localSheetId="0" hidden="1">'HS FFA'!$AC:$AD</definedName>
    <definedName name="Swvu.teamsheep." localSheetId="1" hidden="1">'MS FFA'!$AC:$AD</definedName>
    <definedName name="Swvu.teamswine." localSheetId="0" hidden="1">'HS FFA'!$AC:$AD</definedName>
    <definedName name="Swvu.teamswine." localSheetId="1" hidden="1">'MS FFA'!$AC:$AD</definedName>
    <definedName name="Swvu.teamtotal." localSheetId="0" hidden="1">'HS FFA'!$B:$C</definedName>
    <definedName name="Swvu.teamtotal." localSheetId="1" hidden="1">'MS FFA'!$B:$C</definedName>
    <definedName name="wvu.all." localSheetId="0" hidden="1">{TRUE,TRUE,-0.8,-12.2,483.6,265.8,FALSE,TRUE,TRUE,TRUE,0,1,#N/A,1,#N/A,10.7391304347826,18,1,FALSE,FALSE,3,TRUE,1,FALSE,100,"Swvu.all.","ACwvu.all.",#N/A,FALSE,FALSE,0.5,0.5,1,0.5,2,"&amp;C1996 MID-SOUTH FAIR INTERCOLLEGIATE LIVESTOCK JUDGING CONTEST","",FALSE,FALSE,FALSE,FALSE,1,61,#N/A,#N/A,"=R60C29:R223C50","=C1:C4,R53:R59",#N/A,#N/A,FALSE,FALSE,FALSE,1,360,300,FALSE,FALSE,TRUE,TRUE,TRUE}</definedName>
    <definedName name="wvu.all." localSheetId="1" hidden="1">{TRUE,TRUE,-0.8,-12.2,483.6,265.8,FALSE,TRUE,TRUE,TRUE,0,1,#N/A,1,#N/A,10.7391304347826,18,1,FALSE,FALSE,3,TRUE,1,FALSE,100,"Swvu.all.","ACwvu.all.",#N/A,FALSE,FALSE,0.5,0.5,1,0.5,2,"&amp;C1996 MID-SOUTH FAIR INTERCOLLEGIATE LIVESTOCK JUDGING CONTEST","",FALSE,FALSE,FALSE,FALSE,1,61,#N/A,#N/A,"=R60C29:R223C50","=C1:C4,R53:R59",#N/A,#N/A,FALSE,FALSE,FALSE,1,360,300,FALSE,FALSE,TRUE,TRUE,TRUE}</definedName>
    <definedName name="wvu.indbeef." localSheetId="0" hidden="1">{TRUE,TRUE,-0.8,-12.2,483.6,265.8,FALSE,TRUE,TRUE,TRUE,0,1,#N/A,53,#N/A,50.3464052287582,22,1,FALSE,FALSE,3,TRUE,1,FALSE,100,"Swvu.indbeef.","ACwvu.indbeef.",#N/A,FALSE,FALSE,0.5,0.5,1,0.5,1,"&amp;CBeef Selection Individuals","",FALSE,FALSE,FALSE,FALSE,1,61,#N/A,#N/A,FALSE,"=C1:C4,R53:R58","Rwvu.indbeef.","Cwvu.indbeef.",FALSE,FALSE,FALSE,1,360,300,FALSE,FALSE,TRUE,TRUE,TRUE}</definedName>
    <definedName name="wvu.indbeef." localSheetId="1" hidden="1">{TRUE,TRUE,-0.8,-12.2,483.6,265.8,FALSE,TRUE,TRUE,TRUE,0,1,#N/A,53,#N/A,50.3464052287582,22,1,FALSE,FALSE,3,TRUE,1,FALSE,100,"Swvu.indbeef.","ACwvu.indbeef.",#N/A,FALSE,FALSE,0.5,0.5,1,0.5,1,"&amp;CBeef Selection Individuals","",FALSE,FALSE,FALSE,FALSE,1,61,#N/A,#N/A,FALSE,"=C1:C4,R53:R58","Rwvu.indbeef.","Cwvu.indbeef.",FALSE,FALSE,FALSE,1,360,300,FALSE,FALSE,TRUE,TRUE,TRUE}</definedName>
    <definedName name="wvu.indover." localSheetId="0" hidden="1">{TRUE,TRUE,-0.8,-12.2,483.6,265.8,FALSE,TRUE,TRUE,TRUE,0,1,#N/A,53,#N/A,50.7385620915033,22,1,FALSE,FALSE,3,TRUE,1,FALSE,100,"Swvu.indover.","ACwvu.indover.",#N/A,FALSE,FALSE,0.5,0.5,1,0.5,1,"&amp;COverall Selection Individuals","",FALSE,FALSE,FALSE,FALSE,1,61,#N/A,#N/A,FALSE,"=C1:C4,R53:R58","Rwvu.indover.","Cwvu.indover.",FALSE,FALSE,FALSE,1,360,300,FALSE,FALSE,TRUE,TRUE,TRUE}</definedName>
    <definedName name="wvu.indover." localSheetId="1" hidden="1">{TRUE,TRUE,-0.8,-12.2,483.6,265.8,FALSE,TRUE,TRUE,TRUE,0,1,#N/A,53,#N/A,50.7385620915033,22,1,FALSE,FALSE,3,TRUE,1,FALSE,100,"Swvu.indover.","ACwvu.indover.",#N/A,FALSE,FALSE,0.5,0.5,1,0.5,1,"&amp;COverall Selection Individuals","",FALSE,FALSE,FALSE,FALSE,1,61,#N/A,#N/A,FALSE,"=C1:C4,R53:R58","Rwvu.indover.","Cwvu.indover.",FALSE,FALSE,FALSE,1,360,300,FALSE,FALSE,TRUE,TRUE,TRUE}</definedName>
    <definedName name="wvu.indsheep." localSheetId="0" hidden="1">{TRUE,TRUE,-0.8,-12.2,483.6,265.8,FALSE,TRUE,TRUE,TRUE,0,1,#N/A,53,#N/A,50.4052287581699,22,1,FALSE,FALSE,3,TRUE,1,FALSE,100,"Swvu.indsheep.","ACwvu.indsheep.",#N/A,FALSE,FALSE,0.5,0.5,1,0.5,1,"&amp;CSheep Selection Individuals","",FALSE,FALSE,FALSE,FALSE,1,61,#N/A,#N/A,FALSE,"=C1:C4,R53:R58","Rwvu.indsheep.","Cwvu.indsheep.",FALSE,FALSE,FALSE,1,360,300,FALSE,FALSE,TRUE,TRUE,TRUE}</definedName>
    <definedName name="wvu.indsheep." localSheetId="1" hidden="1">{TRUE,TRUE,-0.8,-12.2,483.6,265.8,FALSE,TRUE,TRUE,TRUE,0,1,#N/A,53,#N/A,50.4052287581699,22,1,FALSE,FALSE,3,TRUE,1,FALSE,100,"Swvu.indsheep.","ACwvu.indsheep.",#N/A,FALSE,FALSE,0.5,0.5,1,0.5,1,"&amp;CSheep Selection Individuals","",FALSE,FALSE,FALSE,FALSE,1,61,#N/A,#N/A,FALSE,"=C1:C4,R53:R58","Rwvu.indsheep.","Cwvu.indsheep.",FALSE,FALSE,FALSE,1,360,300,FALSE,FALSE,TRUE,TRUE,TRUE}</definedName>
    <definedName name="wvu.indswine." localSheetId="0" hidden="1">{TRUE,TRUE,-0.8,-12.2,483.6,265.8,FALSE,TRUE,TRUE,TRUE,0,1,#N/A,53,#N/A,50.562091503268,22,1,FALSE,FALSE,3,TRUE,1,FALSE,100,"Swvu.indswine.","ACwvu.indswine.",#N/A,FALSE,FALSE,0.5,0.5,1,0.5,1,"&amp;CSwine Selection Individuals","",FALSE,FALSE,FALSE,FALSE,1,61,#N/A,#N/A,FALSE,"=C1:C4,R53:R58","Rwvu.indswine.","Cwvu.indswine.",FALSE,FALSE,FALSE,1,360,300,FALSE,FALSE,TRUE,TRUE,TRUE}</definedName>
    <definedName name="wvu.indswine." localSheetId="1" hidden="1">{TRUE,TRUE,-0.8,-12.2,483.6,265.8,FALSE,TRUE,TRUE,TRUE,0,1,#N/A,53,#N/A,50.562091503268,22,1,FALSE,FALSE,3,TRUE,1,FALSE,100,"Swvu.indswine.","ACwvu.indswine.",#N/A,FALSE,FALSE,0.5,0.5,1,0.5,1,"&amp;CSwine Selection Individuals","",FALSE,FALSE,FALSE,FALSE,1,61,#N/A,#N/A,FALSE,"=C1:C4,R53:R58","Rwvu.indswine.","Cwvu.indswine.",FALSE,FALSE,FALSE,1,360,300,FALSE,FALSE,TRUE,TRUE,TRUE}</definedName>
    <definedName name="wvu.indtotal." localSheetId="0" hidden="1">{TRUE,TRUE,-0.8,-12.2,483.6,265.8,FALSE,TRUE,TRUE,TRUE,0,1,#N/A,53,#N/A,44.1466666666667,22,1,FALSE,FALSE,3,TRUE,1,FALSE,100,"Swvu.indtotal.","ACwvu.indtotal.",#N/A,FALSE,FALSE,0.5,0.5,1,0.5,1,"&amp;CBeef Selection Individuals","",FALSE,FALSE,FALSE,FALSE,1,61,#N/A,#N/A,FALSE,"=C1:C4,R53:R58","Rwvu.indtotal.","Cwvu.indtotal.",FALSE,FALSE,FALSE,1,360,300,FALSE,FALSE,TRUE,TRUE,TRUE}</definedName>
    <definedName name="wvu.indtotal." localSheetId="1" hidden="1">{TRUE,TRUE,-0.8,-12.2,483.6,265.8,FALSE,TRUE,TRUE,TRUE,0,1,#N/A,53,#N/A,44.1466666666667,22,1,FALSE,FALSE,3,TRUE,1,FALSE,100,"Swvu.indtotal.","ACwvu.indtotal.",#N/A,FALSE,FALSE,0.5,0.5,1,0.5,1,"&amp;CBeef Selection Individuals","",FALSE,FALSE,FALSE,FALSE,1,61,#N/A,#N/A,FALSE,"=C1:C4,R53:R58","Rwvu.indtotal.","Cwvu.indtotal.",FALSE,FALSE,FALSE,1,360,300,FALSE,FALSE,TRUE,TRUE,TRUE}</definedName>
    <definedName name="wvu.notop." localSheetId="0" hidden="1">{TRUE,TRUE,-0.8,-12.2,483.6,265.8,FALSE,TRUE,TRUE,TRUE,0,1,#N/A,53,#N/A,10.7391304347826,18,1,FALSE,FALSE,3,TRUE,1,FALSE,100,"Swvu.notop.","ACwvu.notop.",#N/A,FALSE,FALSE,0.5,0.5,1,0.5,2,"&amp;CSelection Contest Placings","",FALSE,FALSE,FALSE,FALSE,1,61,#N/A,#N/A,FALSE,"=C1:C4,R53:R58",#N/A,"Cwvu.notop.",FALSE,FALSE,FALSE,1,360,300,FALSE,FALSE,TRUE,TRUE,TRUE}</definedName>
    <definedName name="wvu.notop." localSheetId="1" hidden="1">{TRUE,TRUE,-0.8,-12.2,483.6,265.8,FALSE,TRUE,TRUE,TRUE,0,1,#N/A,53,#N/A,10.7391304347826,18,1,FALSE,FALSE,3,TRUE,1,FALSE,100,"Swvu.notop.","ACwvu.notop.",#N/A,FALSE,FALSE,0.5,0.5,1,0.5,2,"&amp;CSelection Contest Placings","",FALSE,FALSE,FALSE,FALSE,1,61,#N/A,#N/A,FALSE,"=C1:C4,R53:R58",#N/A,"Cwvu.notop.",FALSE,FALSE,FALSE,1,360,300,FALSE,FALSE,TRUE,TRUE,TRUE}</definedName>
    <definedName name="wvu.placings." localSheetId="0" hidden="1">{TRUE,TRUE,-0.8,-12.2,483.6,265.8,FALSE,TRUE,TRUE,TRUE,0,1,#N/A,50,#N/A,10.7391304347826,18,1,FALSE,FALSE,3,TRUE,1,FALSE,100,"Swvu.placings.","ACwvu.placings.",#N/A,FALSE,FALSE,0.5,0.5,1,0.5,2,"&amp;CSelection Contest Placings","",FALSE,FALSE,FALSE,FALSE,1,61,#N/A,#N/A,FALSE,"=C1:C4,R51:R55","Rwvu.placings.","Cwvu.placings.",FALSE,FALSE,TRUE,1,360,300,FALSE,FALSE,TRUE,TRUE,TRUE}</definedName>
    <definedName name="wvu.placings." localSheetId="1" hidden="1">{TRUE,TRUE,-0.8,-12.2,483.6,265.8,FALSE,TRUE,TRUE,TRUE,0,1,#N/A,50,#N/A,10.7391304347826,18,1,FALSE,FALSE,3,TRUE,1,FALSE,100,"Swvu.placings.","ACwvu.placings.",#N/A,FALSE,FALSE,0.5,0.5,1,0.5,2,"&amp;CSelection Contest Placings","",FALSE,FALSE,FALSE,FALSE,1,61,#N/A,#N/A,FALSE,"=C1:C4,R51:R55","Rwvu.placings.","Cwvu.placings.",FALSE,FALSE,TRUE,1,360,300,FALSE,FALSE,TRUE,TRUE,TRUE}</definedName>
    <definedName name="wvu.teambeef." localSheetId="0" hidden="1">{TRUE,TRUE,-0.8,-12.2,483.6,265.8,FALSE,TRUE,TRUE,TRUE,0,4,#N/A,53,#N/A,48.9277108433735,117,1,FALSE,FALSE,3,TRUE,1,FALSE,100,"Swvu.teambeef.","ACwvu.teambeef.",#N/A,FALSE,FALSE,0.5,0.5,1,0.5,1,"&amp;CBeef Selection Teams","",FALSE,FALSE,FALSE,FALSE,1,61,#N/A,#N/A,FALSE,"=C1:C4,R53:R58","Rwvu.teambeef.","Cwvu.teambeef.",FALSE,FALSE,FALSE,1,360,300,FALSE,FALSE,TRUE,TRUE,TRUE}</definedName>
    <definedName name="wvu.teambeef." localSheetId="1" hidden="1">{TRUE,TRUE,-0.8,-12.2,483.6,265.8,FALSE,TRUE,TRUE,TRUE,0,4,#N/A,53,#N/A,48.9277108433735,117,1,FALSE,FALSE,3,TRUE,1,FALSE,100,"Swvu.teambeef.","ACwvu.teambeef.",#N/A,FALSE,FALSE,0.5,0.5,1,0.5,1,"&amp;CBeef Selection Teams","",FALSE,FALSE,FALSE,FALSE,1,61,#N/A,#N/A,FALSE,"=C1:C4,R53:R58","Rwvu.teambeef.","Cwvu.teambeef.",FALSE,FALSE,FALSE,1,360,300,FALSE,FALSE,TRUE,TRUE,TRUE}</definedName>
    <definedName name="wvu.teamover." localSheetId="0" hidden="1">{TRUE,TRUE,-0.8,-12.2,483.6,265.8,FALSE,TRUE,TRUE,TRUE,0,4,#N/A,53,#N/A,49.1055900621118,117,1,FALSE,FALSE,3,TRUE,1,FALSE,100,"Swvu.teamover.","ACwvu.teamover.",#N/A,FALSE,FALSE,0.5,0.5,1,0.5,1,"&amp;COverall Selection Teams","",FALSE,FALSE,FALSE,FALSE,1,61,#N/A,#N/A,FALSE,"=C1:C4,R53:R58","Rwvu.teamover.","Cwvu.teamover.",FALSE,FALSE,FALSE,1,360,300,FALSE,FALSE,TRUE,TRUE,TRUE}</definedName>
    <definedName name="wvu.teamover." localSheetId="1" hidden="1">{TRUE,TRUE,-0.8,-12.2,483.6,265.8,FALSE,TRUE,TRUE,TRUE,0,4,#N/A,53,#N/A,49.1055900621118,117,1,FALSE,FALSE,3,TRUE,1,FALSE,100,"Swvu.teamover.","ACwvu.teamover.",#N/A,FALSE,FALSE,0.5,0.5,1,0.5,1,"&amp;COverall Selection Teams","",FALSE,FALSE,FALSE,FALSE,1,61,#N/A,#N/A,FALSE,"=C1:C4,R53:R58","Rwvu.teamover.","Cwvu.teamover.",FALSE,FALSE,FALSE,1,360,300,FALSE,FALSE,TRUE,TRUE,TRUE}</definedName>
    <definedName name="wvu.teamsheep." localSheetId="0" hidden="1">{TRUE,TRUE,-0.8,-12.2,483.6,265.8,FALSE,TRUE,TRUE,TRUE,0,4,#N/A,53,#N/A,48.7951807228916,117,1,FALSE,FALSE,3,TRUE,1,FALSE,100,"Swvu.teamsheep.","ACwvu.teamsheep.",#N/A,FALSE,FALSE,0.5,0.5,1,0.5,1,"&amp;CSheep Selection Teams","",FALSE,FALSE,FALSE,FALSE,1,61,#N/A,#N/A,FALSE,"=C1:C4,R53:R58","Rwvu.teamsheep.","Cwvu.teamsheep.",FALSE,FALSE,FALSE,1,360,300,FALSE,FALSE,TRUE,TRUE,TRUE}</definedName>
    <definedName name="wvu.teamsheep." localSheetId="1" hidden="1">{TRUE,TRUE,-0.8,-12.2,483.6,265.8,FALSE,TRUE,TRUE,TRUE,0,4,#N/A,53,#N/A,48.7951807228916,117,1,FALSE,FALSE,3,TRUE,1,FALSE,100,"Swvu.teamsheep.","ACwvu.teamsheep.",#N/A,FALSE,FALSE,0.5,0.5,1,0.5,1,"&amp;CSheep Selection Teams","",FALSE,FALSE,FALSE,FALSE,1,61,#N/A,#N/A,FALSE,"=C1:C4,R53:R58","Rwvu.teamsheep.","Cwvu.teamsheep.",FALSE,FALSE,FALSE,1,360,300,FALSE,FALSE,TRUE,TRUE,TRUE}</definedName>
    <definedName name="wvu.teamswine." localSheetId="0" hidden="1">{TRUE,TRUE,-0.8,-12.2,483.6,265.8,FALSE,TRUE,TRUE,TRUE,0,4,#N/A,53,#N/A,48.9397590361446,117,1,FALSE,FALSE,3,TRUE,1,FALSE,100,"Swvu.teamswine.","ACwvu.teamswine.",#N/A,FALSE,FALSE,0.5,0.5,1,0.5,1,"&amp;CSwine Selection Teams","",FALSE,FALSE,FALSE,FALSE,1,61,#N/A,#N/A,FALSE,"=C1:C4,R53:R58","Rwvu.teamswine.","Cwvu.teamswine.",FALSE,FALSE,FALSE,1,360,300,FALSE,FALSE,TRUE,TRUE,TRUE}</definedName>
    <definedName name="wvu.teamswine." localSheetId="1" hidden="1">{TRUE,TRUE,-0.8,-12.2,483.6,265.8,FALSE,TRUE,TRUE,TRUE,0,4,#N/A,53,#N/A,48.9397590361446,117,1,FALSE,FALSE,3,TRUE,1,FALSE,100,"Swvu.teamswine.","ACwvu.teamswine.",#N/A,FALSE,FALSE,0.5,0.5,1,0.5,1,"&amp;CSwine Selection Teams","",FALSE,FALSE,FALSE,FALSE,1,61,#N/A,#N/A,FALSE,"=C1:C4,R53:R58","Rwvu.teamswine.","Cwvu.teamswine.",FALSE,FALSE,FALSE,1,360,300,FALSE,FALSE,TRUE,TRUE,TRUE}</definedName>
    <definedName name="wvu.teamtotal." localSheetId="0" hidden="1">{TRUE,TRUE,-0.8,-12.2,483.6,265.8,FALSE,TRUE,TRUE,TRUE,0,4,#N/A,53,#N/A,44.367816091954,117,1,FALSE,FALSE,3,TRUE,1,FALSE,100,"Swvu.teamtotal.","ACwvu.teamtotal.",#N/A,FALSE,FALSE,0.5,0.5,1,0.5,1,"&amp;CSheep Selection Individuals","",FALSE,FALSE,FALSE,FALSE,1,61,#N/A,#N/A,FALSE,"=C1:C4,R53:R58","Rwvu.teamtotal.","Cwvu.teamtotal.",FALSE,FALSE,FALSE,1,360,300,FALSE,FALSE,TRUE,TRUE,TRUE}</definedName>
    <definedName name="wvu.teamtotal." localSheetId="1" hidden="1">{TRUE,TRUE,-0.8,-12.2,483.6,265.8,FALSE,TRUE,TRUE,TRUE,0,4,#N/A,53,#N/A,44.367816091954,117,1,FALSE,FALSE,3,TRUE,1,FALSE,100,"Swvu.teamtotal.","ACwvu.teamtotal.",#N/A,FALSE,FALSE,0.5,0.5,1,0.5,1,"&amp;CSheep Selection Individuals","",FALSE,FALSE,FALSE,FALSE,1,61,#N/A,#N/A,FALSE,"=C1:C4,R53:R58","Rwvu.teamtotal.","Cwvu.teamtotal.",FALSE,FALSE,FALSE,1,360,300,FALSE,FALSE,TRUE,TRUE,TRUE}</definedName>
    <definedName name="Z_59B447C1_06B5_11D2_B211_444553540000_.wvu.Cols" localSheetId="0" hidden="1">'HS FFA'!$E:$Y,'HS FFA'!$AA:$AA,'HS FFA'!$AD:$AD</definedName>
    <definedName name="Z_59B447C1_06B5_11D2_B211_444553540000_.wvu.Cols" localSheetId="1" hidden="1">'MS FFA'!$E:$Y,'MS FFA'!$AA:$AA,'MS FFA'!$AD:$AD</definedName>
    <definedName name="Z_59B447C2_06B5_11D2_B211_444553540000_.wvu.Cols" localSheetId="0" hidden="1">'HS FFA'!$E:$AA</definedName>
    <definedName name="Z_59B447C2_06B5_11D2_B211_444553540000_.wvu.Cols" localSheetId="1" hidden="1">'MS FFA'!$E:$AA</definedName>
    <definedName name="Z_59B447C3_06B5_11D2_B211_444553540000_.wvu.Cols" localSheetId="0" hidden="1">'HS FFA'!$E:$Y,'HS FFA'!$AC:$AD</definedName>
    <definedName name="Z_59B447C3_06B5_11D2_B211_444553540000_.wvu.Cols" localSheetId="1" hidden="1">'MS FFA'!$E:$Y,'MS FFA'!$AC:$AD</definedName>
    <definedName name="Z_59B447C4_06B5_11D2_B211_444553540000_.wvu.Cols" localSheetId="0" hidden="1">'HS FFA'!$E:$Y,'HS FFA'!$AA:$AA,'HS FFA'!$AC:$AD</definedName>
    <definedName name="Z_59B447C4_06B5_11D2_B211_444553540000_.wvu.Cols" localSheetId="1" hidden="1">'MS FFA'!$E:$Y,'MS FFA'!$AA:$AA,'MS FFA'!$AC:$AD</definedName>
    <definedName name="Z_59B447C5_06B5_11D2_B211_444553540000_.wvu.Cols" localSheetId="0" hidden="1">'HS FFA'!$E:$Y</definedName>
    <definedName name="Z_59B447C5_06B5_11D2_B211_444553540000_.wvu.Cols" localSheetId="1" hidden="1">'MS FFA'!$E:$Y</definedName>
    <definedName name="Z_59B447C6_06B5_11D2_B211_444553540000_.wvu.Rows" localSheetId="0" hidden="1">'HS FFA'!$1:$49</definedName>
    <definedName name="Z_59B447C6_06B5_11D2_B211_444553540000_.wvu.Rows" localSheetId="1" hidden="1">'MS FFA'!$1:$49</definedName>
    <definedName name="Z_59B447C7_06B5_11D2_B211_444553540000_.wvu.Cols" localSheetId="0" hidden="1">'HS FFA'!$W:$AD</definedName>
    <definedName name="Z_59B447C7_06B5_11D2_B211_444553540000_.wvu.Cols" localSheetId="1" hidden="1">'MS FFA'!$W:$AD</definedName>
    <definedName name="Z_59B447C7_06B5_11D2_B211_444553540000_.wvu.Rows" localSheetId="0" hidden="1">'HS FFA'!$1:$49</definedName>
    <definedName name="Z_59B447C7_06B5_11D2_B211_444553540000_.wvu.Rows" localSheetId="1" hidden="1">'MS FFA'!$1:$49</definedName>
    <definedName name="Z_59B447C9_06B5_11D2_B211_444553540000_.wvu.Cols" localSheetId="0" hidden="1">'HS FFA'!$A:$C,'HS FFA'!$E:$AA</definedName>
    <definedName name="Z_59B447C9_06B5_11D2_B211_444553540000_.wvu.Cols" localSheetId="1" hidden="1">'MS FFA'!$A:$C,'MS FFA'!$E:$AA</definedName>
    <definedName name="Z_59B447CA_06B5_11D2_B211_444553540000_.wvu.Cols" localSheetId="0" hidden="1">'HS FFA'!$A:$C,'HS FFA'!$E:$Y,'HS FFA'!$AC:$AD</definedName>
    <definedName name="Z_59B447CA_06B5_11D2_B211_444553540000_.wvu.Cols" localSheetId="1" hidden="1">'MS FFA'!$A:$C,'MS FFA'!$E:$Y,'MS FFA'!$AC:$AD</definedName>
    <definedName name="Z_59B447CB_06B5_11D2_B211_444553540000_.wvu.Cols" localSheetId="0" hidden="1">'HS FFA'!$A:$C,'HS FFA'!$E:$Y,'HS FFA'!$AA:$AA,'HS FFA'!$AC:$AD</definedName>
    <definedName name="Z_59B447CB_06B5_11D2_B211_444553540000_.wvu.Cols" localSheetId="1" hidden="1">'MS FFA'!$A:$C,'MS FFA'!$E:$Y,'MS FFA'!$AA:$AA,'MS FFA'!$AC:$AD</definedName>
    <definedName name="Z_59B447CC_06B5_11D2_B211_444553540000_.wvu.Cols" localSheetId="0" hidden="1">'HS FFA'!$A:$C,'HS FFA'!$E:$Y</definedName>
    <definedName name="Z_59B447CC_06B5_11D2_B211_444553540000_.wvu.Cols" localSheetId="1" hidden="1">'MS FFA'!$A:$C,'MS FFA'!$E:$Y</definedName>
    <definedName name="Z_A03AB101_E196_11D1_8F6F_0080C8887D4C_.wvu.Cols" localSheetId="0" hidden="1">'HS FFA'!$E:$Y,'HS FFA'!$AA:$AA,'HS FFA'!$AD:$AD</definedName>
    <definedName name="Z_A03AB101_E196_11D1_8F6F_0080C8887D4C_.wvu.Cols" localSheetId="1" hidden="1">'MS FFA'!$E:$Y,'MS FFA'!$AA:$AA,'MS FFA'!$AD:$AD</definedName>
    <definedName name="Z_A03AB101_E196_11D1_8F6F_0080C8887D4C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A03AB101_E196_11D1_8F6F_0080C8887D4C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A03AB102_E196_11D1_8F6F_0080C8887D4C_.wvu.Cols" localSheetId="0" hidden="1">'HS FFA'!$E:$AA</definedName>
    <definedName name="Z_A03AB102_E196_11D1_8F6F_0080C8887D4C_.wvu.Cols" localSheetId="1" hidden="1">'MS FFA'!$E:$AA</definedName>
    <definedName name="Z_A03AB102_E196_11D1_8F6F_0080C8887D4C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A03AB102_E196_11D1_8F6F_0080C8887D4C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A03AB103_E196_11D1_8F6F_0080C8887D4C_.wvu.Cols" localSheetId="0" hidden="1">'HS FFA'!$E:$Y,'HS FFA'!$AC:$AD</definedName>
    <definedName name="Z_A03AB103_E196_11D1_8F6F_0080C8887D4C_.wvu.Cols" localSheetId="1" hidden="1">'MS FFA'!$E:$Y,'MS FFA'!$AC:$AD</definedName>
    <definedName name="Z_A03AB103_E196_11D1_8F6F_0080C8887D4C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A03AB103_E196_11D1_8F6F_0080C8887D4C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A03AB104_E196_11D1_8F6F_0080C8887D4C_.wvu.Cols" localSheetId="0" hidden="1">'HS FFA'!$E:$Y,'HS FFA'!$AA:$AA,'HS FFA'!$AC:$AD</definedName>
    <definedName name="Z_A03AB104_E196_11D1_8F6F_0080C8887D4C_.wvu.Cols" localSheetId="1" hidden="1">'MS FFA'!$E:$Y,'MS FFA'!$AA:$AA,'MS FFA'!$AC:$AD</definedName>
    <definedName name="Z_A03AB104_E196_11D1_8F6F_0080C8887D4C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A03AB104_E196_11D1_8F6F_0080C8887D4C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A03AB105_E196_11D1_8F6F_0080C8887D4C_.wvu.Cols" localSheetId="0" hidden="1">'HS FFA'!$E:$Y</definedName>
    <definedName name="Z_A03AB105_E196_11D1_8F6F_0080C8887D4C_.wvu.Cols" localSheetId="1" hidden="1">'MS FFA'!$E:$Y</definedName>
    <definedName name="Z_A03AB105_E196_11D1_8F6F_0080C8887D4C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A03AB105_E196_11D1_8F6F_0080C8887D4C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A03AB106_E196_11D1_8F6F_0080C8887D4C_.wvu.Rows" localSheetId="0" hidden="1">'HS FFA'!$1:$49</definedName>
    <definedName name="Z_A03AB106_E196_11D1_8F6F_0080C8887D4C_.wvu.Rows" localSheetId="1" hidden="1">'MS FFA'!$1:$49</definedName>
    <definedName name="Z_A03AB107_E196_11D1_8F6F_0080C8887D4C_.wvu.Cols" localSheetId="0" hidden="1">'HS FFA'!$W:$AD</definedName>
    <definedName name="Z_A03AB107_E196_11D1_8F6F_0080C8887D4C_.wvu.Cols" localSheetId="1" hidden="1">'MS FFA'!$W:$AD</definedName>
    <definedName name="Z_A03AB107_E196_11D1_8F6F_0080C8887D4C_.wvu.Rows" localSheetId="0" hidden="1">'HS FFA'!$1:$49</definedName>
    <definedName name="Z_A03AB107_E196_11D1_8F6F_0080C8887D4C_.wvu.Rows" localSheetId="1" hidden="1">'MS FFA'!$1:$49</definedName>
    <definedName name="Z_A03AB108_E196_11D1_8F6F_0080C8887D4C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A03AB108_E196_11D1_8F6F_0080C8887D4C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A03AB109_E196_11D1_8F6F_0080C8887D4C_.wvu.Cols" localSheetId="0" hidden="1">'HS FFA'!$A:$C,'HS FFA'!$E:$AA</definedName>
    <definedName name="Z_A03AB109_E196_11D1_8F6F_0080C8887D4C_.wvu.Cols" localSheetId="1" hidden="1">'MS FFA'!$A:$C,'MS FFA'!$E:$AA</definedName>
    <definedName name="Z_A03AB109_E196_11D1_8F6F_0080C8887D4C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A03AB109_E196_11D1_8F6F_0080C8887D4C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A03AB10A_E196_11D1_8F6F_0080C8887D4C_.wvu.Cols" localSheetId="0" hidden="1">'HS FFA'!$A:$C,'HS FFA'!$E:$Y,'HS FFA'!$AC:$AD</definedName>
    <definedName name="Z_A03AB10A_E196_11D1_8F6F_0080C8887D4C_.wvu.Cols" localSheetId="1" hidden="1">'MS FFA'!$A:$C,'MS FFA'!$E:$Y,'MS FFA'!$AC:$AD</definedName>
    <definedName name="Z_A03AB10A_E196_11D1_8F6F_0080C8887D4C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A03AB10A_E196_11D1_8F6F_0080C8887D4C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A03AB10B_E196_11D1_8F6F_0080C8887D4C_.wvu.Cols" localSheetId="0" hidden="1">'HS FFA'!$A:$C,'HS FFA'!$E:$Y,'HS FFA'!$AA:$AA,'HS FFA'!$AC:$AD</definedName>
    <definedName name="Z_A03AB10B_E196_11D1_8F6F_0080C8887D4C_.wvu.Cols" localSheetId="1" hidden="1">'MS FFA'!$A:$C,'MS FFA'!$E:$Y,'MS FFA'!$AA:$AA,'MS FFA'!$AC:$AD</definedName>
    <definedName name="Z_A03AB10B_E196_11D1_8F6F_0080C8887D4C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A03AB10B_E196_11D1_8F6F_0080C8887D4C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A03AB10C_E196_11D1_8F6F_0080C8887D4C_.wvu.Cols" localSheetId="0" hidden="1">'HS FFA'!$A:$C,'HS FFA'!$E:$Y</definedName>
    <definedName name="Z_A03AB10C_E196_11D1_8F6F_0080C8887D4C_.wvu.Cols" localSheetId="1" hidden="1">'MS FFA'!$A:$C,'MS FFA'!$E:$Y</definedName>
    <definedName name="Z_A03AB10C_E196_11D1_8F6F_0080C8887D4C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A03AB10C_E196_11D1_8F6F_0080C8887D4C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A99C5621_077C_11D2_8F6F_0080C8887D4C_.wvu.Cols" localSheetId="0" hidden="1">'HS FFA'!$E:$Y,'HS FFA'!$AA:$AA,'HS FFA'!$AD:$AD</definedName>
    <definedName name="Z_A99C5621_077C_11D2_8F6F_0080C8887D4C_.wvu.Cols" localSheetId="1" hidden="1">'MS FFA'!$E:$Y,'MS FFA'!$AA:$AA,'MS FFA'!$AD:$AD</definedName>
    <definedName name="Z_A99C5622_077C_11D2_8F6F_0080C8887D4C_.wvu.Cols" localSheetId="0" hidden="1">'HS FFA'!$E:$AA</definedName>
    <definedName name="Z_A99C5622_077C_11D2_8F6F_0080C8887D4C_.wvu.Cols" localSheetId="1" hidden="1">'MS FFA'!$E:$AA</definedName>
    <definedName name="Z_A99C5623_077C_11D2_8F6F_0080C8887D4C_.wvu.Cols" localSheetId="0" hidden="1">'HS FFA'!$E:$Y,'HS FFA'!$AC:$AD</definedName>
    <definedName name="Z_A99C5623_077C_11D2_8F6F_0080C8887D4C_.wvu.Cols" localSheetId="1" hidden="1">'MS FFA'!$E:$Y,'MS FFA'!$AC:$AD</definedName>
    <definedName name="Z_A99C5624_077C_11D2_8F6F_0080C8887D4C_.wvu.Cols" localSheetId="0" hidden="1">'HS FFA'!$E:$Y,'HS FFA'!$AA:$AA,'HS FFA'!$AC:$AD</definedName>
    <definedName name="Z_A99C5624_077C_11D2_8F6F_0080C8887D4C_.wvu.Cols" localSheetId="1" hidden="1">'MS FFA'!$E:$Y,'MS FFA'!$AA:$AA,'MS FFA'!$AC:$AD</definedName>
    <definedName name="Z_A99C5625_077C_11D2_8F6F_0080C8887D4C_.wvu.Cols" localSheetId="0" hidden="1">'HS FFA'!$E:$Y</definedName>
    <definedName name="Z_A99C5625_077C_11D2_8F6F_0080C8887D4C_.wvu.Cols" localSheetId="1" hidden="1">'MS FFA'!$E:$Y</definedName>
    <definedName name="Z_A99C5626_077C_11D2_8F6F_0080C8887D4C_.wvu.Rows" localSheetId="0" hidden="1">'HS FFA'!$1:$49</definedName>
    <definedName name="Z_A99C5626_077C_11D2_8F6F_0080C8887D4C_.wvu.Rows" localSheetId="1" hidden="1">'MS FFA'!$1:$49</definedName>
    <definedName name="Z_A99C5627_077C_11D2_8F6F_0080C8887D4C_.wvu.Cols" localSheetId="0" hidden="1">'HS FFA'!$W:$AD</definedName>
    <definedName name="Z_A99C5627_077C_11D2_8F6F_0080C8887D4C_.wvu.Cols" localSheetId="1" hidden="1">'MS FFA'!$W:$AD</definedName>
    <definedName name="Z_A99C5627_077C_11D2_8F6F_0080C8887D4C_.wvu.Rows" localSheetId="0" hidden="1">'HS FFA'!$1:$49</definedName>
    <definedName name="Z_A99C5627_077C_11D2_8F6F_0080C8887D4C_.wvu.Rows" localSheetId="1" hidden="1">'MS FFA'!$1:$49</definedName>
    <definedName name="Z_A99C5629_077C_11D2_8F6F_0080C8887D4C_.wvu.Cols" localSheetId="0" hidden="1">'HS FFA'!$A:$C,'HS FFA'!$E:$AA</definedName>
    <definedName name="Z_A99C5629_077C_11D2_8F6F_0080C8887D4C_.wvu.Cols" localSheetId="1" hidden="1">'MS FFA'!$A:$C,'MS FFA'!$E:$AA</definedName>
    <definedName name="Z_A99C562A_077C_11D2_8F6F_0080C8887D4C_.wvu.Cols" localSheetId="0" hidden="1">'HS FFA'!$A:$C,'HS FFA'!$E:$Y,'HS FFA'!$AC:$AD</definedName>
    <definedName name="Z_A99C562A_077C_11D2_8F6F_0080C8887D4C_.wvu.Cols" localSheetId="1" hidden="1">'MS FFA'!$A:$C,'MS FFA'!$E:$Y,'MS FFA'!$AC:$AD</definedName>
    <definedName name="Z_A99C562B_077C_11D2_8F6F_0080C8887D4C_.wvu.Cols" localSheetId="0" hidden="1">'HS FFA'!$A:$C,'HS FFA'!$E:$Y,'HS FFA'!$AA:$AA,'HS FFA'!$AC:$AD</definedName>
    <definedName name="Z_A99C562B_077C_11D2_8F6F_0080C8887D4C_.wvu.Cols" localSheetId="1" hidden="1">'MS FFA'!$A:$C,'MS FFA'!$E:$Y,'MS FFA'!$AA:$AA,'MS FFA'!$AC:$AD</definedName>
    <definedName name="Z_A99C562C_077C_11D2_8F6F_0080C8887D4C_.wvu.Cols" localSheetId="0" hidden="1">'HS FFA'!$A:$C,'HS FFA'!$E:$Y</definedName>
    <definedName name="Z_A99C562C_077C_11D2_8F6F_0080C8887D4C_.wvu.Cols" localSheetId="1" hidden="1">'MS FFA'!$A:$C,'MS FFA'!$E:$Y</definedName>
    <definedName name="Z_E6166F6B_E0FE_11D1_B211_444553540000_.wvu.Cols" localSheetId="0" hidden="1">'HS FFA'!$E:$Y,'HS FFA'!$AA:$AA,'HS FFA'!$AD:$AD</definedName>
    <definedName name="Z_E6166F6B_E0FE_11D1_B211_444553540000_.wvu.Cols" localSheetId="1" hidden="1">'MS FFA'!$E:$Y,'MS FFA'!$AA:$AA,'MS FFA'!$AD:$AD</definedName>
    <definedName name="Z_E6166F6B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6B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6C_E0FE_11D1_B211_444553540000_.wvu.Cols" localSheetId="0" hidden="1">'HS FFA'!$E:$AA</definedName>
    <definedName name="Z_E6166F6C_E0FE_11D1_B211_444553540000_.wvu.Cols" localSheetId="1" hidden="1">'MS FFA'!$E:$AA</definedName>
    <definedName name="Z_E6166F6C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6C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6D_E0FE_11D1_B211_444553540000_.wvu.Cols" localSheetId="0" hidden="1">'HS FFA'!$E:$Y,'HS FFA'!$AC:$AD</definedName>
    <definedName name="Z_E6166F6D_E0FE_11D1_B211_444553540000_.wvu.Cols" localSheetId="1" hidden="1">'MS FFA'!$E:$Y,'MS FFA'!$AC:$AD</definedName>
    <definedName name="Z_E6166F6D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6D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6E_E0FE_11D1_B211_444553540000_.wvu.Cols" localSheetId="0" hidden="1">'HS FFA'!$E:$Y,'HS FFA'!$AA:$AA,'HS FFA'!$AC:$AD</definedName>
    <definedName name="Z_E6166F6E_E0FE_11D1_B211_444553540000_.wvu.Cols" localSheetId="1" hidden="1">'MS FFA'!$E:$Y,'MS FFA'!$AA:$AA,'MS FFA'!$AC:$AD</definedName>
    <definedName name="Z_E6166F6E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6E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6F_E0FE_11D1_B211_444553540000_.wvu.Cols" localSheetId="0" hidden="1">'HS FFA'!$E:$Y</definedName>
    <definedName name="Z_E6166F6F_E0FE_11D1_B211_444553540000_.wvu.Cols" localSheetId="1" hidden="1">'MS FFA'!$E:$Y</definedName>
    <definedName name="Z_E6166F6F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6F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70_E0FE_11D1_B211_444553540000_.wvu.Rows" localSheetId="0" hidden="1">'HS FFA'!$1:$49</definedName>
    <definedName name="Z_E6166F70_E0FE_11D1_B211_444553540000_.wvu.Rows" localSheetId="1" hidden="1">'MS FFA'!$1:$49</definedName>
    <definedName name="Z_E6166F71_E0FE_11D1_B211_444553540000_.wvu.Cols" localSheetId="0" hidden="1">'HS FFA'!$W:$AD</definedName>
    <definedName name="Z_E6166F71_E0FE_11D1_B211_444553540000_.wvu.Cols" localSheetId="1" hidden="1">'MS FFA'!$W:$AD</definedName>
    <definedName name="Z_E6166F71_E0FE_11D1_B211_444553540000_.wvu.Rows" localSheetId="0" hidden="1">'HS FFA'!$1:$49</definedName>
    <definedName name="Z_E6166F71_E0FE_11D1_B211_444553540000_.wvu.Rows" localSheetId="1" hidden="1">'MS FFA'!$1:$49</definedName>
    <definedName name="Z_E6166F72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72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73_E0FE_11D1_B211_444553540000_.wvu.Cols" localSheetId="0" hidden="1">'HS FFA'!$A:$C,'HS FFA'!$E:$AA</definedName>
    <definedName name="Z_E6166F73_E0FE_11D1_B211_444553540000_.wvu.Cols" localSheetId="1" hidden="1">'MS FFA'!$A:$C,'MS FFA'!$E:$AA</definedName>
    <definedName name="Z_E6166F73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73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74_E0FE_11D1_B211_444553540000_.wvu.Cols" localSheetId="0" hidden="1">'HS FFA'!$A:$C,'HS FFA'!$E:$Y,'HS FFA'!$AC:$AD</definedName>
    <definedName name="Z_E6166F74_E0FE_11D1_B211_444553540000_.wvu.Cols" localSheetId="1" hidden="1">'MS FFA'!$A:$C,'MS FFA'!$E:$Y,'MS FFA'!$AC:$AD</definedName>
    <definedName name="Z_E6166F74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74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75_E0FE_11D1_B211_444553540000_.wvu.Cols" localSheetId="0" hidden="1">'HS FFA'!$A:$C,'HS FFA'!$E:$Y,'HS FFA'!$AA:$AA,'HS FFA'!$AC:$AD</definedName>
    <definedName name="Z_E6166F75_E0FE_11D1_B211_444553540000_.wvu.Cols" localSheetId="1" hidden="1">'MS FFA'!$A:$C,'MS FFA'!$E:$Y,'MS FFA'!$AA:$AA,'MS FFA'!$AC:$AD</definedName>
    <definedName name="Z_E6166F75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75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76_E0FE_11D1_B211_444553540000_.wvu.Cols" localSheetId="0" hidden="1">'HS FFA'!$A:$C,'HS FFA'!$E:$Y</definedName>
    <definedName name="Z_E6166F76_E0FE_11D1_B211_444553540000_.wvu.Cols" localSheetId="1" hidden="1">'MS FFA'!$A:$C,'MS FFA'!$E:$Y</definedName>
    <definedName name="Z_E6166F76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76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D5_E0FE_11D1_B211_444553540000_.wvu.Cols" localSheetId="0" hidden="1">'HS FFA'!$E:$Y,'HS FFA'!$AA:$AA,'HS FFA'!$AD:$AD</definedName>
    <definedName name="Z_E6166FD5_E0FE_11D1_B211_444553540000_.wvu.Cols" localSheetId="1" hidden="1">'MS FFA'!$E:$Y,'MS FFA'!$AA:$AA,'MS FFA'!$AD:$AD</definedName>
    <definedName name="Z_E6166FD5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D5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D6_E0FE_11D1_B211_444553540000_.wvu.Cols" localSheetId="0" hidden="1">'HS FFA'!$E:$AA</definedName>
    <definedName name="Z_E6166FD6_E0FE_11D1_B211_444553540000_.wvu.Cols" localSheetId="1" hidden="1">'MS FFA'!$E:$AA</definedName>
    <definedName name="Z_E6166FD6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D6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D7_E0FE_11D1_B211_444553540000_.wvu.Cols" localSheetId="0" hidden="1">'HS FFA'!$E:$Y,'HS FFA'!$AC:$AD</definedName>
    <definedName name="Z_E6166FD7_E0FE_11D1_B211_444553540000_.wvu.Cols" localSheetId="1" hidden="1">'MS FFA'!$E:$Y,'MS FFA'!$AC:$AD</definedName>
    <definedName name="Z_E6166FD7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D7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D8_E0FE_11D1_B211_444553540000_.wvu.Cols" localSheetId="0" hidden="1">'HS FFA'!$E:$Y,'HS FFA'!$AA:$AA,'HS FFA'!$AC:$AD</definedName>
    <definedName name="Z_E6166FD8_E0FE_11D1_B211_444553540000_.wvu.Cols" localSheetId="1" hidden="1">'MS FFA'!$E:$Y,'MS FFA'!$AA:$AA,'MS FFA'!$AC:$AD</definedName>
    <definedName name="Z_E6166FD8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D8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D9_E0FE_11D1_B211_444553540000_.wvu.Cols" localSheetId="0" hidden="1">'HS FFA'!$E:$Y</definedName>
    <definedName name="Z_E6166FD9_E0FE_11D1_B211_444553540000_.wvu.Cols" localSheetId="1" hidden="1">'MS FFA'!$E:$Y</definedName>
    <definedName name="Z_E6166FD9_E0FE_11D1_B211_444553540000_.wvu.Rows" localSheetId="0" hidden="1">'HS FFA'!$1:$52,'HS FFA'!#REF!,'HS FFA'!$64:$65,'HS FFA'!#REF!,'HS FFA'!$70:$71,'HS FFA'!$76:$77,'HS FFA'!$82:$93,'HS FFA'!$113:$113,'HS FFA'!$118:$118,'HS FFA'!#REF!,'HS FFA'!#REF!,'HS FFA'!$119:$119,'HS FFA'!#REF!,'HS FFA'!#REF!,'HS FFA'!#REF!</definedName>
    <definedName name="Z_E6166FD9_E0FE_11D1_B211_444553540000_.wvu.Rows" localSheetId="1" hidden="1">'MS FFA'!$1:$52,'MS FFA'!#REF!,'MS FFA'!$60:$60,'MS FFA'!#REF!,'MS FFA'!$64:$65,'MS FFA'!$68:$69,'MS FFA'!$74:$85,'MS FFA'!$106:$107,'MS FFA'!$112:$112,'MS FFA'!#REF!,'MS FFA'!#REF!,'MS FFA'!$113:$113,'MS FFA'!#REF!,'MS FFA'!#REF!,'MS FFA'!#REF!</definedName>
    <definedName name="Z_E6166FDA_E0FE_11D1_B211_444553540000_.wvu.Rows" localSheetId="0" hidden="1">'HS FFA'!$1:$49</definedName>
    <definedName name="Z_E6166FDA_E0FE_11D1_B211_444553540000_.wvu.Rows" localSheetId="1" hidden="1">'MS FFA'!$1:$49</definedName>
    <definedName name="Z_E6166FDB_E0FE_11D1_B211_444553540000_.wvu.Cols" localSheetId="0" hidden="1">'HS FFA'!$W:$AD</definedName>
    <definedName name="Z_E6166FDB_E0FE_11D1_B211_444553540000_.wvu.Cols" localSheetId="1" hidden="1">'MS FFA'!$W:$AD</definedName>
    <definedName name="Z_E6166FDB_E0FE_11D1_B211_444553540000_.wvu.Rows" localSheetId="0" hidden="1">'HS FFA'!$1:$49</definedName>
    <definedName name="Z_E6166FDB_E0FE_11D1_B211_444553540000_.wvu.Rows" localSheetId="1" hidden="1">'MS FFA'!$1:$49</definedName>
    <definedName name="Z_E6166FDC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DC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DD_E0FE_11D1_B211_444553540000_.wvu.Cols" localSheetId="0" hidden="1">'HS FFA'!$A:$C,'HS FFA'!$E:$AA</definedName>
    <definedName name="Z_E6166FDD_E0FE_11D1_B211_444553540000_.wvu.Cols" localSheetId="1" hidden="1">'MS FFA'!$A:$C,'MS FFA'!$E:$AA</definedName>
    <definedName name="Z_E6166FDD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DD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DE_E0FE_11D1_B211_444553540000_.wvu.Cols" localSheetId="0" hidden="1">'HS FFA'!$A:$C,'HS FFA'!$E:$Y,'HS FFA'!$AC:$AD</definedName>
    <definedName name="Z_E6166FDE_E0FE_11D1_B211_444553540000_.wvu.Cols" localSheetId="1" hidden="1">'MS FFA'!$A:$C,'MS FFA'!$E:$Y,'MS FFA'!$AC:$AD</definedName>
    <definedName name="Z_E6166FDE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DE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DF_E0FE_11D1_B211_444553540000_.wvu.Cols" localSheetId="0" hidden="1">'HS FFA'!$A:$C,'HS FFA'!$E:$Y,'HS FFA'!$AA:$AA,'HS FFA'!$AC:$AD</definedName>
    <definedName name="Z_E6166FDF_E0FE_11D1_B211_444553540000_.wvu.Cols" localSheetId="1" hidden="1">'MS FFA'!$A:$C,'MS FFA'!$E:$Y,'MS FFA'!$AA:$AA,'MS FFA'!$AC:$AD</definedName>
    <definedName name="Z_E6166FDF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DF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  <definedName name="Z_E6166FE0_E0FE_11D1_B211_444553540000_.wvu.Cols" localSheetId="0" hidden="1">'HS FFA'!$A:$C,'HS FFA'!$E:$Y</definedName>
    <definedName name="Z_E6166FE0_E0FE_11D1_B211_444553540000_.wvu.Cols" localSheetId="1" hidden="1">'MS FFA'!$A:$C,'MS FFA'!$E:$Y</definedName>
    <definedName name="Z_E6166FE0_E0FE_11D1_B211_444553540000_.wvu.Rows" localSheetId="0" hidden="1">'HS FFA'!$1:$52,'HS FFA'!$60:$60,'HS FFA'!$65:$68,'HS FFA'!#REF!,'HS FFA'!$71:$75,'HS FFA'!$77:$81,'HS FFA'!$93:$110,'HS FFA'!$113:$117,'HS FFA'!#REF!,'HS FFA'!#REF!,'HS FFA'!#REF!,'HS FFA'!$119:$119,'HS FFA'!#REF!,'HS FFA'!#REF!,'HS FFA'!#REF!</definedName>
    <definedName name="Z_E6166FE0_E0FE_11D1_B211_444553540000_.wvu.Rows" localSheetId="1" hidden="1">'MS FFA'!$1:$52,'MS FFA'!#REF!,'MS FFA'!$60:$63,'MS FFA'!#REF!,'MS FFA'!$65:$67,'MS FFA'!$69:$73,'MS FFA'!$85:$103,'MS FFA'!$107:$111,'MS FFA'!#REF!,'MS FFA'!#REF!,'MS FFA'!#REF!,'MS FFA'!$113:$113,'MS FFA'!#REF!,'MS FFA'!#REF!,'MS FFA'!#REF!</definedName>
  </definedNames>
  <calcPr calcId="145621"/>
  <customWorkbookViews>
    <customWorkbookView name="all (TAB)" guid="{A99C5620-077C-11D2-8F6F-0080C8887D4C}" maximized="1" xWindow="2" yWindow="6" windowWidth="634" windowHeight="325" activeSheetId="1"/>
    <customWorkbookView name="indbeef (TAB)" guid="{A99C5621-077C-11D2-8F6F-0080C8887D4C}" maximized="1" xWindow="2" yWindow="6" windowWidth="634" windowHeight="325" activeSheetId="1"/>
    <customWorkbookView name="indover (TAB)" guid="{A99C5622-077C-11D2-8F6F-0080C8887D4C}" maximized="1" xWindow="2" yWindow="6" windowWidth="634" windowHeight="325" activeSheetId="1"/>
    <customWorkbookView name="indsheep (TAB)" guid="{A99C5623-077C-11D2-8F6F-0080C8887D4C}" maximized="1" xWindow="2" yWindow="6" windowWidth="634" windowHeight="325" activeSheetId="1"/>
    <customWorkbookView name="indswine (TAB)" guid="{A99C5624-077C-11D2-8F6F-0080C8887D4C}" maximized="1" xWindow="2" yWindow="6" windowWidth="634" windowHeight="325" activeSheetId="1"/>
    <customWorkbookView name="indtotal (TAB)" guid="{A99C5625-077C-11D2-8F6F-0080C8887D4C}" maximized="1" xWindow="2" yWindow="6" windowWidth="634" windowHeight="325" activeSheetId="1"/>
    <customWorkbookView name="notop (TAB)" guid="{A99C5626-077C-11D2-8F6F-0080C8887D4C}" maximized="1" xWindow="2" yWindow="6" windowWidth="634" windowHeight="325" activeSheetId="1"/>
    <customWorkbookView name="placings (TAB)" guid="{A99C5627-077C-11D2-8F6F-0080C8887D4C}" maximized="1" xWindow="2" yWindow="6" windowWidth="634" windowHeight="325" activeSheetId="1"/>
    <customWorkbookView name="teambeef (TAB)" guid="{A99C5628-077C-11D2-8F6F-0080C8887D4C}" maximized="1" xWindow="2" yWindow="6" windowWidth="634" windowHeight="325" activeSheetId="1"/>
    <customWorkbookView name="teamover (TAB)" guid="{A99C5629-077C-11D2-8F6F-0080C8887D4C}" maximized="1" xWindow="2" yWindow="6" windowWidth="634" windowHeight="325" activeSheetId="1"/>
    <customWorkbookView name="teamsheep (TAB)" guid="{A99C562A-077C-11D2-8F6F-0080C8887D4C}" maximized="1" xWindow="2" yWindow="6" windowWidth="634" windowHeight="325" activeSheetId="1"/>
    <customWorkbookView name="teamswine (TAB)" guid="{A99C562B-077C-11D2-8F6F-0080C8887D4C}" maximized="1" xWindow="2" yWindow="6" windowWidth="634" windowHeight="325" activeSheetId="1"/>
    <customWorkbookView name="teamtotal (TAB)" guid="{A99C562C-077C-11D2-8F6F-0080C8887D4C}" maximized="1" xWindow="2" yWindow="6" windowWidth="634" windowHeight="325" activeSheetId="1"/>
  </customWorkbookViews>
</workbook>
</file>

<file path=xl/calcChain.xml><?xml version="1.0" encoding="utf-8"?>
<calcChain xmlns="http://schemas.openxmlformats.org/spreadsheetml/2006/main">
  <c r="V8" i="5" l="1"/>
  <c r="U8" i="5"/>
  <c r="S8" i="5"/>
  <c r="R8" i="5"/>
  <c r="P8" i="5"/>
  <c r="O8" i="5"/>
  <c r="M8" i="5"/>
  <c r="L8" i="5"/>
  <c r="J8" i="5"/>
  <c r="I8" i="5"/>
  <c r="G8" i="5"/>
  <c r="F8" i="5"/>
  <c r="U7" i="5"/>
  <c r="R7" i="5"/>
  <c r="O7" i="5"/>
  <c r="L7" i="5"/>
  <c r="I7" i="5"/>
  <c r="F7" i="5"/>
  <c r="V6" i="5"/>
  <c r="V7" i="5" s="1"/>
  <c r="U6" i="5"/>
  <c r="S6" i="5"/>
  <c r="S7" i="5" s="1"/>
  <c r="R6" i="5"/>
  <c r="P6" i="5"/>
  <c r="P7" i="5" s="1"/>
  <c r="O6" i="5"/>
  <c r="M6" i="5"/>
  <c r="M7" i="5" s="1"/>
  <c r="L6" i="5"/>
  <c r="J6" i="5"/>
  <c r="J7" i="5" s="1"/>
  <c r="I6" i="5"/>
  <c r="G6" i="5"/>
  <c r="G7" i="5" s="1"/>
  <c r="F6" i="5"/>
  <c r="O5" i="5"/>
  <c r="O4" i="5"/>
  <c r="P18" i="5" s="1"/>
  <c r="I4" i="5"/>
  <c r="V3" i="5"/>
  <c r="V5" i="5" s="1"/>
  <c r="U3" i="5"/>
  <c r="U4" i="5" s="1"/>
  <c r="S3" i="5"/>
  <c r="S5" i="5" s="1"/>
  <c r="R3" i="5"/>
  <c r="R4" i="5" s="1"/>
  <c r="P3" i="5"/>
  <c r="P14" i="5" s="1"/>
  <c r="O3" i="5"/>
  <c r="M3" i="5"/>
  <c r="M5" i="5" s="1"/>
  <c r="L3" i="5"/>
  <c r="M19" i="5" s="1"/>
  <c r="J3" i="5"/>
  <c r="J5" i="5" s="1"/>
  <c r="I3" i="5"/>
  <c r="G3" i="5"/>
  <c r="G5" i="5" s="1"/>
  <c r="F3" i="5"/>
  <c r="V2" i="5"/>
  <c r="U2" i="5"/>
  <c r="S2" i="5"/>
  <c r="R2" i="5"/>
  <c r="P2" i="5"/>
  <c r="O2" i="5"/>
  <c r="M2" i="5"/>
  <c r="L2" i="5"/>
  <c r="J2" i="5"/>
  <c r="I2" i="5"/>
  <c r="G2" i="5"/>
  <c r="F2" i="5"/>
  <c r="U5" i="5" l="1"/>
  <c r="R5" i="5"/>
  <c r="L4" i="5"/>
  <c r="S20" i="5"/>
  <c r="S12" i="5"/>
  <c r="M20" i="5"/>
  <c r="V4" i="5"/>
  <c r="V19" i="5" s="1"/>
  <c r="L5" i="5"/>
  <c r="M18" i="5" s="1"/>
  <c r="P4" i="5"/>
  <c r="P15" i="5" s="1"/>
  <c r="F5" i="5"/>
  <c r="G17" i="5" s="1"/>
  <c r="S10" i="5"/>
  <c r="M13" i="5"/>
  <c r="S14" i="5"/>
  <c r="S18" i="5"/>
  <c r="P21" i="5"/>
  <c r="P19" i="5"/>
  <c r="P17" i="5"/>
  <c r="P13" i="5"/>
  <c r="P11" i="5"/>
  <c r="V20" i="5"/>
  <c r="V18" i="5"/>
  <c r="V16" i="5"/>
  <c r="V14" i="5"/>
  <c r="V12" i="5"/>
  <c r="V10" i="5"/>
  <c r="J4" i="5"/>
  <c r="I5" i="5"/>
  <c r="J21" i="5" s="1"/>
  <c r="P5" i="5"/>
  <c r="P12" i="5"/>
  <c r="V13" i="5"/>
  <c r="P16" i="5"/>
  <c r="V17" i="5"/>
  <c r="P20" i="5"/>
  <c r="V21" i="5"/>
  <c r="S21" i="5"/>
  <c r="S19" i="5"/>
  <c r="S17" i="5"/>
  <c r="S15" i="5"/>
  <c r="S13" i="5"/>
  <c r="S11" i="5"/>
  <c r="F4" i="5"/>
  <c r="P10" i="5"/>
  <c r="V11" i="5"/>
  <c r="J13" i="5"/>
  <c r="V15" i="5"/>
  <c r="J17" i="5"/>
  <c r="G4" i="5"/>
  <c r="M4" i="5"/>
  <c r="S4" i="5"/>
  <c r="S16" i="5" s="1"/>
  <c r="AD124" i="6"/>
  <c r="I120" i="6"/>
  <c r="J120" i="6" s="1"/>
  <c r="AC120" i="6" s="1"/>
  <c r="AD118" i="6"/>
  <c r="AD109" i="6"/>
  <c r="AD104" i="6"/>
  <c r="AD98" i="6"/>
  <c r="AD93" i="6"/>
  <c r="AD88" i="6"/>
  <c r="AD82" i="6"/>
  <c r="AD76" i="6"/>
  <c r="AD70" i="6"/>
  <c r="AA162" i="6"/>
  <c r="AB161" i="6"/>
  <c r="AA161" i="6"/>
  <c r="U161" i="6"/>
  <c r="R161" i="6"/>
  <c r="O161" i="6"/>
  <c r="L161" i="6"/>
  <c r="I161" i="6"/>
  <c r="F161" i="6"/>
  <c r="AB160" i="6"/>
  <c r="AA160" i="6"/>
  <c r="U160" i="6"/>
  <c r="R160" i="6"/>
  <c r="O160" i="6"/>
  <c r="L160" i="6"/>
  <c r="I160" i="6"/>
  <c r="F160" i="6"/>
  <c r="AB159" i="6"/>
  <c r="AA159" i="6"/>
  <c r="U159" i="6"/>
  <c r="R159" i="6"/>
  <c r="O159" i="6"/>
  <c r="L159" i="6"/>
  <c r="I159" i="6"/>
  <c r="F159" i="6"/>
  <c r="AB158" i="6"/>
  <c r="AA158" i="6"/>
  <c r="U158" i="6"/>
  <c r="R158" i="6"/>
  <c r="O158" i="6"/>
  <c r="L158" i="6"/>
  <c r="I158" i="6"/>
  <c r="F158" i="6"/>
  <c r="AB156" i="6"/>
  <c r="AA156" i="6"/>
  <c r="U156" i="6"/>
  <c r="R156" i="6"/>
  <c r="O156" i="6"/>
  <c r="L156" i="6"/>
  <c r="I156" i="6"/>
  <c r="F156" i="6"/>
  <c r="AB154" i="6"/>
  <c r="AA154" i="6"/>
  <c r="U154" i="6"/>
  <c r="R154" i="6"/>
  <c r="O154" i="6"/>
  <c r="L154" i="6"/>
  <c r="I154" i="6"/>
  <c r="F154" i="6"/>
  <c r="AB152" i="6"/>
  <c r="AA152" i="6"/>
  <c r="U152" i="6"/>
  <c r="R152" i="6"/>
  <c r="O152" i="6"/>
  <c r="L152" i="6"/>
  <c r="I152" i="6"/>
  <c r="F152" i="6"/>
  <c r="AB150" i="6"/>
  <c r="AA150" i="6"/>
  <c r="U150" i="6"/>
  <c r="R150" i="6"/>
  <c r="O150" i="6"/>
  <c r="L150" i="6"/>
  <c r="I150" i="6"/>
  <c r="F150" i="6"/>
  <c r="AB148" i="6"/>
  <c r="AA148" i="6"/>
  <c r="U148" i="6"/>
  <c r="R148" i="6"/>
  <c r="O148" i="6"/>
  <c r="L148" i="6"/>
  <c r="I148" i="6"/>
  <c r="F148" i="6"/>
  <c r="AB146" i="6"/>
  <c r="AA146" i="6"/>
  <c r="U146" i="6"/>
  <c r="R146" i="6"/>
  <c r="O146" i="6"/>
  <c r="L146" i="6"/>
  <c r="I146" i="6"/>
  <c r="F146" i="6"/>
  <c r="AB144" i="6"/>
  <c r="AA144" i="6"/>
  <c r="U144" i="6"/>
  <c r="R144" i="6"/>
  <c r="O144" i="6"/>
  <c r="L144" i="6"/>
  <c r="I144" i="6"/>
  <c r="F144" i="6"/>
  <c r="AB142" i="6"/>
  <c r="AA142" i="6"/>
  <c r="U142" i="6"/>
  <c r="R142" i="6"/>
  <c r="O142" i="6"/>
  <c r="L142" i="6"/>
  <c r="I142" i="6"/>
  <c r="F142" i="6"/>
  <c r="AB140" i="6"/>
  <c r="AA140" i="6"/>
  <c r="U140" i="6"/>
  <c r="R140" i="6"/>
  <c r="O140" i="6"/>
  <c r="L140" i="6"/>
  <c r="I140" i="6"/>
  <c r="F140" i="6"/>
  <c r="AB138" i="6"/>
  <c r="AA138" i="6"/>
  <c r="U138" i="6"/>
  <c r="R138" i="6"/>
  <c r="O138" i="6"/>
  <c r="L138" i="6"/>
  <c r="I138" i="6"/>
  <c r="F138" i="6"/>
  <c r="AB136" i="6"/>
  <c r="AA136" i="6"/>
  <c r="U136" i="6"/>
  <c r="R136" i="6"/>
  <c r="O136" i="6"/>
  <c r="L136" i="6"/>
  <c r="I136" i="6"/>
  <c r="F136" i="6"/>
  <c r="AB134" i="6"/>
  <c r="AA134" i="6"/>
  <c r="U134" i="6"/>
  <c r="R134" i="6"/>
  <c r="O134" i="6"/>
  <c r="L134" i="6"/>
  <c r="I134" i="6"/>
  <c r="F134" i="6"/>
  <c r="AB132" i="6"/>
  <c r="AA132" i="6"/>
  <c r="U132" i="6"/>
  <c r="R132" i="6"/>
  <c r="O132" i="6"/>
  <c r="L132" i="6"/>
  <c r="I132" i="6"/>
  <c r="F132" i="6"/>
  <c r="AB130" i="6"/>
  <c r="AA130" i="6"/>
  <c r="U130" i="6"/>
  <c r="R130" i="6"/>
  <c r="O130" i="6"/>
  <c r="L130" i="6"/>
  <c r="I130" i="6"/>
  <c r="F130" i="6"/>
  <c r="AB128" i="6"/>
  <c r="AA128" i="6"/>
  <c r="U128" i="6"/>
  <c r="R128" i="6"/>
  <c r="O128" i="6"/>
  <c r="L128" i="6"/>
  <c r="I128" i="6"/>
  <c r="F128" i="6"/>
  <c r="AB126" i="6"/>
  <c r="AA126" i="6"/>
  <c r="U126" i="6"/>
  <c r="R126" i="6"/>
  <c r="O126" i="6"/>
  <c r="L126" i="6"/>
  <c r="I126" i="6"/>
  <c r="F126" i="6"/>
  <c r="AB123" i="6"/>
  <c r="AA123" i="6"/>
  <c r="U123" i="6"/>
  <c r="R123" i="6"/>
  <c r="O123" i="6"/>
  <c r="L123" i="6"/>
  <c r="I123" i="6"/>
  <c r="F123" i="6"/>
  <c r="AB122" i="6"/>
  <c r="AA122" i="6"/>
  <c r="U122" i="6"/>
  <c r="R122" i="6"/>
  <c r="O122" i="6"/>
  <c r="L122" i="6"/>
  <c r="I122" i="6"/>
  <c r="F122" i="6"/>
  <c r="AB121" i="6"/>
  <c r="AA121" i="6"/>
  <c r="U121" i="6"/>
  <c r="R121" i="6"/>
  <c r="O121" i="6"/>
  <c r="L121" i="6"/>
  <c r="I121" i="6"/>
  <c r="F121" i="6"/>
  <c r="AB120" i="6"/>
  <c r="AA120" i="6"/>
  <c r="AA124" i="6" s="1"/>
  <c r="U120" i="6"/>
  <c r="R120" i="6"/>
  <c r="O120" i="6"/>
  <c r="L120" i="6"/>
  <c r="F120" i="6"/>
  <c r="AA118" i="6"/>
  <c r="AB117" i="6"/>
  <c r="AA117" i="6"/>
  <c r="U117" i="6"/>
  <c r="R117" i="6"/>
  <c r="O117" i="6"/>
  <c r="L117" i="6"/>
  <c r="I117" i="6"/>
  <c r="F117" i="6"/>
  <c r="AB116" i="6"/>
  <c r="AA116" i="6"/>
  <c r="U116" i="6"/>
  <c r="R116" i="6"/>
  <c r="O116" i="6"/>
  <c r="L116" i="6"/>
  <c r="I116" i="6"/>
  <c r="F116" i="6"/>
  <c r="AB115" i="6"/>
  <c r="AA115" i="6"/>
  <c r="U115" i="6"/>
  <c r="R115" i="6"/>
  <c r="O115" i="6"/>
  <c r="L115" i="6"/>
  <c r="I115" i="6"/>
  <c r="F115" i="6"/>
  <c r="AB114" i="6"/>
  <c r="AA114" i="6"/>
  <c r="U114" i="6"/>
  <c r="R114" i="6"/>
  <c r="O114" i="6"/>
  <c r="L114" i="6"/>
  <c r="I114" i="6"/>
  <c r="F114" i="6"/>
  <c r="AB112" i="6"/>
  <c r="AA112" i="6"/>
  <c r="U112" i="6"/>
  <c r="R112" i="6"/>
  <c r="O112" i="6"/>
  <c r="L112" i="6"/>
  <c r="I112" i="6"/>
  <c r="F112" i="6"/>
  <c r="AB111" i="6"/>
  <c r="AA111" i="6"/>
  <c r="U111" i="6"/>
  <c r="R111" i="6"/>
  <c r="O111" i="6"/>
  <c r="L111" i="6"/>
  <c r="I111" i="6"/>
  <c r="F111" i="6"/>
  <c r="AB108" i="6"/>
  <c r="AA108" i="6"/>
  <c r="U108" i="6"/>
  <c r="R108" i="6"/>
  <c r="O108" i="6"/>
  <c r="L108" i="6"/>
  <c r="I108" i="6"/>
  <c r="F108" i="6"/>
  <c r="AB107" i="6"/>
  <c r="AA107" i="6"/>
  <c r="U107" i="6"/>
  <c r="R107" i="6"/>
  <c r="O107" i="6"/>
  <c r="L107" i="6"/>
  <c r="I107" i="6"/>
  <c r="F107" i="6"/>
  <c r="AB106" i="6"/>
  <c r="AA106" i="6"/>
  <c r="U106" i="6"/>
  <c r="R106" i="6"/>
  <c r="O106" i="6"/>
  <c r="L106" i="6"/>
  <c r="I106" i="6"/>
  <c r="F106" i="6"/>
  <c r="AA104" i="6"/>
  <c r="AB103" i="6"/>
  <c r="AA103" i="6"/>
  <c r="U103" i="6"/>
  <c r="R103" i="6"/>
  <c r="O103" i="6"/>
  <c r="L103" i="6"/>
  <c r="I103" i="6"/>
  <c r="F103" i="6"/>
  <c r="AB102" i="6"/>
  <c r="AA102" i="6"/>
  <c r="U102" i="6"/>
  <c r="R102" i="6"/>
  <c r="O102" i="6"/>
  <c r="L102" i="6"/>
  <c r="I102" i="6"/>
  <c r="F102" i="6"/>
  <c r="AB101" i="6"/>
  <c r="AA101" i="6"/>
  <c r="U101" i="6"/>
  <c r="R101" i="6"/>
  <c r="O101" i="6"/>
  <c r="L101" i="6"/>
  <c r="I101" i="6"/>
  <c r="F101" i="6"/>
  <c r="AB100" i="6"/>
  <c r="AA100" i="6"/>
  <c r="U100" i="6"/>
  <c r="R100" i="6"/>
  <c r="O100" i="6"/>
  <c r="L100" i="6"/>
  <c r="I100" i="6"/>
  <c r="F100" i="6"/>
  <c r="AA98" i="6"/>
  <c r="AB97" i="6"/>
  <c r="AA97" i="6"/>
  <c r="U97" i="6"/>
  <c r="R97" i="6"/>
  <c r="O97" i="6"/>
  <c r="L97" i="6"/>
  <c r="I97" i="6"/>
  <c r="F97" i="6"/>
  <c r="AB96" i="6"/>
  <c r="AA96" i="6"/>
  <c r="U96" i="6"/>
  <c r="R96" i="6"/>
  <c r="O96" i="6"/>
  <c r="L96" i="6"/>
  <c r="I96" i="6"/>
  <c r="F96" i="6"/>
  <c r="AB95" i="6"/>
  <c r="AA95" i="6"/>
  <c r="U95" i="6"/>
  <c r="R95" i="6"/>
  <c r="O95" i="6"/>
  <c r="L95" i="6"/>
  <c r="I95" i="6"/>
  <c r="F95" i="6"/>
  <c r="AA93" i="6"/>
  <c r="AB92" i="6"/>
  <c r="AA92" i="6"/>
  <c r="U92" i="6"/>
  <c r="R92" i="6"/>
  <c r="O92" i="6"/>
  <c r="L92" i="6"/>
  <c r="I92" i="6"/>
  <c r="F92" i="6"/>
  <c r="AB91" i="6"/>
  <c r="AA91" i="6"/>
  <c r="U91" i="6"/>
  <c r="R91" i="6"/>
  <c r="O91" i="6"/>
  <c r="L91" i="6"/>
  <c r="I91" i="6"/>
  <c r="F91" i="6"/>
  <c r="AB90" i="6"/>
  <c r="AA90" i="6"/>
  <c r="U90" i="6"/>
  <c r="R90" i="6"/>
  <c r="O90" i="6"/>
  <c r="L90" i="6"/>
  <c r="I90" i="6"/>
  <c r="F90" i="6"/>
  <c r="AA88" i="6"/>
  <c r="AB87" i="6"/>
  <c r="AA87" i="6"/>
  <c r="U87" i="6"/>
  <c r="R87" i="6"/>
  <c r="O87" i="6"/>
  <c r="L87" i="6"/>
  <c r="I87" i="6"/>
  <c r="F87" i="6"/>
  <c r="AB86" i="6"/>
  <c r="AA86" i="6"/>
  <c r="U86" i="6"/>
  <c r="R86" i="6"/>
  <c r="O86" i="6"/>
  <c r="L86" i="6"/>
  <c r="I86" i="6"/>
  <c r="F86" i="6"/>
  <c r="AB85" i="6"/>
  <c r="AA85" i="6"/>
  <c r="U85" i="6"/>
  <c r="R85" i="6"/>
  <c r="O85" i="6"/>
  <c r="L85" i="6"/>
  <c r="I85" i="6"/>
  <c r="F85" i="6"/>
  <c r="AB84" i="6"/>
  <c r="AA84" i="6"/>
  <c r="U84" i="6"/>
  <c r="R84" i="6"/>
  <c r="O84" i="6"/>
  <c r="L84" i="6"/>
  <c r="I84" i="6"/>
  <c r="AB81" i="6"/>
  <c r="AA81" i="6"/>
  <c r="U81" i="6"/>
  <c r="R81" i="6"/>
  <c r="O81" i="6"/>
  <c r="L81" i="6"/>
  <c r="I81" i="6"/>
  <c r="F81" i="6"/>
  <c r="AB80" i="6"/>
  <c r="AA80" i="6"/>
  <c r="U80" i="6"/>
  <c r="R80" i="6"/>
  <c r="O80" i="6"/>
  <c r="L80" i="6"/>
  <c r="I80" i="6"/>
  <c r="AB79" i="6"/>
  <c r="AA79" i="6"/>
  <c r="U79" i="6"/>
  <c r="R79" i="6"/>
  <c r="O79" i="6"/>
  <c r="L79" i="6"/>
  <c r="I79" i="6"/>
  <c r="AB78" i="6"/>
  <c r="AA78" i="6"/>
  <c r="AA82" i="6" s="1"/>
  <c r="U78" i="6"/>
  <c r="R78" i="6"/>
  <c r="O78" i="6"/>
  <c r="L78" i="6"/>
  <c r="I78" i="6"/>
  <c r="F78" i="6"/>
  <c r="AA76" i="6"/>
  <c r="AB75" i="6"/>
  <c r="AA75" i="6"/>
  <c r="U75" i="6"/>
  <c r="R75" i="6"/>
  <c r="O75" i="6"/>
  <c r="L75" i="6"/>
  <c r="I75" i="6"/>
  <c r="F75" i="6"/>
  <c r="AB74" i="6"/>
  <c r="AA74" i="6"/>
  <c r="U74" i="6"/>
  <c r="R74" i="6"/>
  <c r="O74" i="6"/>
  <c r="L74" i="6"/>
  <c r="I74" i="6"/>
  <c r="F74" i="6"/>
  <c r="AB73" i="6"/>
  <c r="AA73" i="6"/>
  <c r="U73" i="6"/>
  <c r="R73" i="6"/>
  <c r="O73" i="6"/>
  <c r="L73" i="6"/>
  <c r="I73" i="6"/>
  <c r="F73" i="6"/>
  <c r="AB72" i="6"/>
  <c r="AA72" i="6"/>
  <c r="U72" i="6"/>
  <c r="R72" i="6"/>
  <c r="O72" i="6"/>
  <c r="L72" i="6"/>
  <c r="I72" i="6"/>
  <c r="F72" i="6"/>
  <c r="AA70" i="6"/>
  <c r="AB69" i="6"/>
  <c r="AA69" i="6"/>
  <c r="U69" i="6"/>
  <c r="R69" i="6"/>
  <c r="O69" i="6"/>
  <c r="L69" i="6"/>
  <c r="I69" i="6"/>
  <c r="F69" i="6"/>
  <c r="AB68" i="6"/>
  <c r="AA68" i="6"/>
  <c r="U68" i="6"/>
  <c r="R68" i="6"/>
  <c r="O68" i="6"/>
  <c r="L68" i="6"/>
  <c r="I68" i="6"/>
  <c r="F68" i="6"/>
  <c r="AB67" i="6"/>
  <c r="AA67" i="6"/>
  <c r="U67" i="6"/>
  <c r="R67" i="6"/>
  <c r="O67" i="6"/>
  <c r="L67" i="6"/>
  <c r="I67" i="6"/>
  <c r="F67" i="6"/>
  <c r="AB66" i="6"/>
  <c r="AA66" i="6"/>
  <c r="R66" i="6"/>
  <c r="O66" i="6"/>
  <c r="L66" i="6"/>
  <c r="I66" i="6"/>
  <c r="AB63" i="6"/>
  <c r="AA63" i="6"/>
  <c r="AA64" i="6" s="1"/>
  <c r="U63" i="6"/>
  <c r="R63" i="6"/>
  <c r="O63" i="6"/>
  <c r="L63" i="6"/>
  <c r="I63" i="6"/>
  <c r="F63" i="6"/>
  <c r="AB62" i="6"/>
  <c r="AA62" i="6"/>
  <c r="U62" i="6"/>
  <c r="R62" i="6"/>
  <c r="O62" i="6"/>
  <c r="L62" i="6"/>
  <c r="I62" i="6"/>
  <c r="F62" i="6"/>
  <c r="AB61" i="6"/>
  <c r="AA61" i="6"/>
  <c r="U61" i="6"/>
  <c r="R61" i="6"/>
  <c r="O61" i="6"/>
  <c r="L61" i="6"/>
  <c r="I61" i="6"/>
  <c r="F61" i="6"/>
  <c r="AB60" i="6"/>
  <c r="AA60" i="6"/>
  <c r="U60" i="6"/>
  <c r="S60" i="6"/>
  <c r="S64" i="6" s="1"/>
  <c r="O60" i="6"/>
  <c r="L60" i="6"/>
  <c r="I60" i="6"/>
  <c r="F60" i="6"/>
  <c r="S18" i="6"/>
  <c r="V8" i="6"/>
  <c r="U8" i="6"/>
  <c r="S8" i="6"/>
  <c r="R8" i="6"/>
  <c r="P8" i="6"/>
  <c r="O8" i="6"/>
  <c r="M8" i="6"/>
  <c r="L8" i="6"/>
  <c r="J8" i="6"/>
  <c r="I8" i="6"/>
  <c r="G8" i="6"/>
  <c r="F8" i="6"/>
  <c r="V7" i="6"/>
  <c r="U7" i="6"/>
  <c r="R7" i="6"/>
  <c r="P7" i="6"/>
  <c r="O7" i="6"/>
  <c r="L7" i="6"/>
  <c r="J7" i="6"/>
  <c r="I7" i="6"/>
  <c r="F7" i="6"/>
  <c r="V6" i="6"/>
  <c r="U6" i="6"/>
  <c r="S6" i="6"/>
  <c r="S7" i="6" s="1"/>
  <c r="R6" i="6"/>
  <c r="P6" i="6"/>
  <c r="O6" i="6"/>
  <c r="M6" i="6"/>
  <c r="M7" i="6" s="1"/>
  <c r="L6" i="6"/>
  <c r="J6" i="6"/>
  <c r="I6" i="6"/>
  <c r="G6" i="6"/>
  <c r="G7" i="6" s="1"/>
  <c r="F6" i="6"/>
  <c r="R5" i="6"/>
  <c r="P5" i="6"/>
  <c r="R4" i="6"/>
  <c r="S20" i="6" s="1"/>
  <c r="L4" i="6"/>
  <c r="J4" i="6"/>
  <c r="V3" i="6"/>
  <c r="V5" i="6" s="1"/>
  <c r="U3" i="6"/>
  <c r="S3" i="6"/>
  <c r="S5" i="6" s="1"/>
  <c r="R3" i="6"/>
  <c r="P3" i="6"/>
  <c r="P4" i="6" s="1"/>
  <c r="O3" i="6"/>
  <c r="M3" i="6"/>
  <c r="M5" i="6" s="1"/>
  <c r="L3" i="6"/>
  <c r="J3" i="6"/>
  <c r="J5" i="6" s="1"/>
  <c r="I3" i="6"/>
  <c r="G3" i="6"/>
  <c r="G5" i="6" s="1"/>
  <c r="F3" i="6"/>
  <c r="V2" i="6"/>
  <c r="U2" i="6"/>
  <c r="S2" i="6"/>
  <c r="R2" i="6"/>
  <c r="P2" i="6"/>
  <c r="O2" i="6"/>
  <c r="M2" i="6"/>
  <c r="L2" i="6"/>
  <c r="J2" i="6"/>
  <c r="I2" i="6"/>
  <c r="G2" i="6"/>
  <c r="F2" i="6"/>
  <c r="L146" i="1"/>
  <c r="M17" i="5" l="1"/>
  <c r="M12" i="5"/>
  <c r="J18" i="5"/>
  <c r="J19" i="5"/>
  <c r="J12" i="5"/>
  <c r="J16" i="5"/>
  <c r="J11" i="5"/>
  <c r="J10" i="5"/>
  <c r="G16" i="5"/>
  <c r="G13" i="5"/>
  <c r="G21" i="5"/>
  <c r="G15" i="5"/>
  <c r="V23" i="5"/>
  <c r="G12" i="5"/>
  <c r="M14" i="5"/>
  <c r="M15" i="5"/>
  <c r="J15" i="5"/>
  <c r="J20" i="5"/>
  <c r="S23" i="5"/>
  <c r="M16" i="5"/>
  <c r="M11" i="5"/>
  <c r="G18" i="5"/>
  <c r="G14" i="5"/>
  <c r="G10" i="5"/>
  <c r="P23" i="5"/>
  <c r="G11" i="5"/>
  <c r="G19" i="5"/>
  <c r="J14" i="5"/>
  <c r="M21" i="5"/>
  <c r="M10" i="5"/>
  <c r="G20" i="5"/>
  <c r="S14" i="6"/>
  <c r="S11" i="6"/>
  <c r="S19" i="6"/>
  <c r="U4" i="6"/>
  <c r="V10" i="6" s="1"/>
  <c r="S13" i="6"/>
  <c r="P14" i="6"/>
  <c r="V21" i="6"/>
  <c r="AA109" i="6"/>
  <c r="F4" i="6"/>
  <c r="V4" i="6"/>
  <c r="U5" i="6"/>
  <c r="V11" i="6" s="1"/>
  <c r="J11" i="6"/>
  <c r="S15" i="6"/>
  <c r="J19" i="6"/>
  <c r="G20" i="6"/>
  <c r="I4" i="6"/>
  <c r="J16" i="6" s="1"/>
  <c r="F5" i="6"/>
  <c r="G13" i="6" s="1"/>
  <c r="O5" i="6"/>
  <c r="J13" i="6"/>
  <c r="G14" i="6"/>
  <c r="S17" i="6"/>
  <c r="M19" i="6"/>
  <c r="J18" i="6"/>
  <c r="J10" i="6"/>
  <c r="V18" i="6"/>
  <c r="I5" i="6"/>
  <c r="S10" i="6"/>
  <c r="J15" i="6"/>
  <c r="S21" i="6"/>
  <c r="S12" i="6"/>
  <c r="O4" i="6"/>
  <c r="P19" i="6" s="1"/>
  <c r="L5" i="6"/>
  <c r="M17" i="6" s="1"/>
  <c r="G4" i="6"/>
  <c r="G21" i="6" s="1"/>
  <c r="M4" i="6"/>
  <c r="M21" i="6" s="1"/>
  <c r="S4" i="6"/>
  <c r="S16" i="6" s="1"/>
  <c r="AB161" i="1"/>
  <c r="AA161" i="1"/>
  <c r="U161" i="1"/>
  <c r="R161" i="1"/>
  <c r="O161" i="1"/>
  <c r="L161" i="1"/>
  <c r="I161" i="1"/>
  <c r="F161" i="1"/>
  <c r="AB160" i="1"/>
  <c r="AA160" i="1"/>
  <c r="U160" i="1"/>
  <c r="R160" i="1"/>
  <c r="O160" i="1"/>
  <c r="L160" i="1"/>
  <c r="I160" i="1"/>
  <c r="F160" i="1"/>
  <c r="AB159" i="1"/>
  <c r="AA159" i="1"/>
  <c r="U159" i="1"/>
  <c r="R159" i="1"/>
  <c r="O159" i="1"/>
  <c r="L159" i="1"/>
  <c r="I159" i="1"/>
  <c r="F159" i="1"/>
  <c r="AB158" i="1"/>
  <c r="AA158" i="1"/>
  <c r="U158" i="1"/>
  <c r="R158" i="1"/>
  <c r="O158" i="1"/>
  <c r="L158" i="1"/>
  <c r="I158" i="1"/>
  <c r="F158" i="1"/>
  <c r="M23" i="5" l="1"/>
  <c r="M25" i="5" s="1"/>
  <c r="J23" i="5"/>
  <c r="J30" i="5"/>
  <c r="J25" i="5"/>
  <c r="J24" i="5"/>
  <c r="J27" i="5" s="1"/>
  <c r="G23" i="5"/>
  <c r="V30" i="5"/>
  <c r="V25" i="5"/>
  <c r="V24" i="5"/>
  <c r="V27" i="5" s="1"/>
  <c r="S24" i="5"/>
  <c r="S27" i="5" s="1"/>
  <c r="S30" i="5"/>
  <c r="S25" i="5"/>
  <c r="M30" i="5"/>
  <c r="P24" i="5"/>
  <c r="P27" i="5" s="1"/>
  <c r="P30" i="5"/>
  <c r="P25" i="5"/>
  <c r="G12" i="6"/>
  <c r="M20" i="6"/>
  <c r="M18" i="6"/>
  <c r="J21" i="6"/>
  <c r="J20" i="6"/>
  <c r="J14" i="6"/>
  <c r="M12" i="6"/>
  <c r="V19" i="6"/>
  <c r="J17" i="6"/>
  <c r="G15" i="6"/>
  <c r="P18" i="6"/>
  <c r="P10" i="6"/>
  <c r="P15" i="6"/>
  <c r="V15" i="6"/>
  <c r="V12" i="6"/>
  <c r="V20" i="6"/>
  <c r="P17" i="6"/>
  <c r="M14" i="6"/>
  <c r="M13" i="6"/>
  <c r="V16" i="6"/>
  <c r="J12" i="6"/>
  <c r="J23" i="6" s="1"/>
  <c r="M11" i="6"/>
  <c r="M10" i="6"/>
  <c r="M23" i="6" s="1"/>
  <c r="M16" i="6"/>
  <c r="P13" i="6"/>
  <c r="P21" i="6"/>
  <c r="V13" i="6"/>
  <c r="V17" i="6"/>
  <c r="P12" i="6"/>
  <c r="S23" i="6"/>
  <c r="V14" i="6"/>
  <c r="P16" i="6"/>
  <c r="G18" i="6"/>
  <c r="G11" i="6"/>
  <c r="G19" i="6"/>
  <c r="G10" i="6"/>
  <c r="G17" i="6"/>
  <c r="G16" i="6"/>
  <c r="P20" i="6"/>
  <c r="P11" i="6"/>
  <c r="M15" i="6"/>
  <c r="AA162" i="1"/>
  <c r="F66" i="5"/>
  <c r="I66" i="5"/>
  <c r="L66" i="5"/>
  <c r="O66" i="5"/>
  <c r="R66" i="5"/>
  <c r="S66" i="5" s="1"/>
  <c r="U66" i="5"/>
  <c r="V66" i="5" s="1"/>
  <c r="AA66" i="5"/>
  <c r="AB66" i="5"/>
  <c r="AA61" i="5"/>
  <c r="AA62" i="5"/>
  <c r="AA63" i="5"/>
  <c r="AB63" i="5"/>
  <c r="U63" i="5"/>
  <c r="R63" i="5"/>
  <c r="S63" i="5" s="1"/>
  <c r="O63" i="5"/>
  <c r="L63" i="5"/>
  <c r="I63" i="5"/>
  <c r="F63" i="5"/>
  <c r="AB62" i="5"/>
  <c r="R62" i="5"/>
  <c r="S62" i="5" s="1"/>
  <c r="O62" i="5"/>
  <c r="L62" i="5"/>
  <c r="I62" i="5"/>
  <c r="F62" i="5"/>
  <c r="AB61" i="5"/>
  <c r="R61" i="5"/>
  <c r="O61" i="5"/>
  <c r="L61" i="5"/>
  <c r="I61" i="5"/>
  <c r="F61" i="5"/>
  <c r="F60" i="1"/>
  <c r="M24" i="5" l="1"/>
  <c r="M27" i="5" s="1"/>
  <c r="M28" i="5" s="1"/>
  <c r="M37" i="5"/>
  <c r="M38" i="5" s="1"/>
  <c r="M41" i="5" s="1"/>
  <c r="M26" i="5"/>
  <c r="G24" i="5"/>
  <c r="G27" i="5" s="1"/>
  <c r="G62" i="5" s="1"/>
  <c r="G30" i="5"/>
  <c r="G25" i="5"/>
  <c r="P31" i="5"/>
  <c r="P34" i="5" s="1"/>
  <c r="P32" i="5"/>
  <c r="M32" i="5"/>
  <c r="M31" i="5"/>
  <c r="M34" i="5" s="1"/>
  <c r="J44" i="5"/>
  <c r="J45" i="5" s="1"/>
  <c r="J28" i="5"/>
  <c r="S61" i="5"/>
  <c r="P28" i="5"/>
  <c r="P44" i="5"/>
  <c r="P45" i="5" s="1"/>
  <c r="S26" i="5"/>
  <c r="S37" i="5"/>
  <c r="S38" i="5" s="1"/>
  <c r="S41" i="5" s="1"/>
  <c r="V37" i="5"/>
  <c r="V38" i="5" s="1"/>
  <c r="V41" i="5" s="1"/>
  <c r="V26" i="5"/>
  <c r="J37" i="5"/>
  <c r="J38" i="5" s="1"/>
  <c r="J41" i="5" s="1"/>
  <c r="J26" i="5"/>
  <c r="P62" i="5"/>
  <c r="P26" i="5"/>
  <c r="P66" i="5" s="1"/>
  <c r="P37" i="5"/>
  <c r="P38" i="5" s="1"/>
  <c r="P41" i="5" s="1"/>
  <c r="S28" i="5"/>
  <c r="S44" i="5"/>
  <c r="S45" i="5" s="1"/>
  <c r="P61" i="5"/>
  <c r="J63" i="5"/>
  <c r="V44" i="5"/>
  <c r="V45" i="5" s="1"/>
  <c r="V28" i="5"/>
  <c r="J61" i="5"/>
  <c r="M66" i="5"/>
  <c r="M44" i="5"/>
  <c r="M45" i="5" s="1"/>
  <c r="S31" i="5"/>
  <c r="S34" i="5" s="1"/>
  <c r="S32" i="5"/>
  <c r="V32" i="5"/>
  <c r="V31" i="5"/>
  <c r="V34" i="5" s="1"/>
  <c r="J32" i="5"/>
  <c r="J31" i="5"/>
  <c r="J34" i="5" s="1"/>
  <c r="V23" i="6"/>
  <c r="V116" i="6" s="1"/>
  <c r="P23" i="6"/>
  <c r="P24" i="6" s="1"/>
  <c r="P27" i="6" s="1"/>
  <c r="V81" i="6"/>
  <c r="V25" i="6"/>
  <c r="V24" i="6"/>
  <c r="V27" i="6" s="1"/>
  <c r="V30" i="6"/>
  <c r="V87" i="6"/>
  <c r="V101" i="6"/>
  <c r="V121" i="6"/>
  <c r="V74" i="6"/>
  <c r="M123" i="6"/>
  <c r="M124" i="6" s="1"/>
  <c r="M24" i="6"/>
  <c r="M27" i="6" s="1"/>
  <c r="M30" i="6"/>
  <c r="M25" i="6"/>
  <c r="M67" i="6"/>
  <c r="M101" i="6"/>
  <c r="M90" i="6"/>
  <c r="M93" i="6" s="1"/>
  <c r="S161" i="6"/>
  <c r="S162" i="6" s="1"/>
  <c r="S30" i="6"/>
  <c r="S72" i="6"/>
  <c r="S91" i="6"/>
  <c r="S25" i="6"/>
  <c r="S24" i="6"/>
  <c r="G23" i="6"/>
  <c r="J25" i="6"/>
  <c r="J30" i="6"/>
  <c r="J24" i="6"/>
  <c r="J92" i="6"/>
  <c r="J123" i="6"/>
  <c r="J124" i="6" s="1"/>
  <c r="P25" i="6"/>
  <c r="P30" i="6"/>
  <c r="S64" i="5"/>
  <c r="AA64" i="5"/>
  <c r="V39" i="5" l="1"/>
  <c r="V40" i="5" s="1"/>
  <c r="V33" i="5"/>
  <c r="J48" i="5"/>
  <c r="J49" i="5" s="1"/>
  <c r="J42" i="5"/>
  <c r="J46" i="5"/>
  <c r="J35" i="5"/>
  <c r="S33" i="5"/>
  <c r="S39" i="5"/>
  <c r="S40" i="5" s="1"/>
  <c r="P33" i="5"/>
  <c r="P39" i="5"/>
  <c r="P40" i="5" s="1"/>
  <c r="G26" i="5"/>
  <c r="G37" i="5"/>
  <c r="G38" i="5" s="1"/>
  <c r="G41" i="5" s="1"/>
  <c r="M48" i="5"/>
  <c r="M49" i="5" s="1"/>
  <c r="M42" i="5"/>
  <c r="J39" i="5"/>
  <c r="J33" i="5"/>
  <c r="S35" i="5"/>
  <c r="S46" i="5"/>
  <c r="S47" i="5" s="1"/>
  <c r="V48" i="5"/>
  <c r="V49" i="5" s="1"/>
  <c r="V42" i="5"/>
  <c r="P35" i="5"/>
  <c r="P46" i="5"/>
  <c r="P47" i="5" s="1"/>
  <c r="G31" i="5"/>
  <c r="G34" i="5" s="1"/>
  <c r="G32" i="5"/>
  <c r="V46" i="5"/>
  <c r="V47" i="5" s="1"/>
  <c r="V35" i="5"/>
  <c r="S42" i="5"/>
  <c r="S48" i="5"/>
  <c r="S49" i="5" s="1"/>
  <c r="M46" i="5"/>
  <c r="M47" i="5" s="1"/>
  <c r="M35" i="5"/>
  <c r="V63" i="5"/>
  <c r="G28" i="5"/>
  <c r="G61" i="5" s="1"/>
  <c r="G44" i="5"/>
  <c r="G45" i="5" s="1"/>
  <c r="G63" i="5"/>
  <c r="P42" i="5"/>
  <c r="P48" i="5"/>
  <c r="M39" i="5"/>
  <c r="M33" i="5"/>
  <c r="V75" i="6"/>
  <c r="V90" i="6"/>
  <c r="V93" i="6" s="1"/>
  <c r="J32" i="6"/>
  <c r="J31" i="6"/>
  <c r="J84" i="6"/>
  <c r="J88" i="6" s="1"/>
  <c r="J142" i="6"/>
  <c r="J150" i="6"/>
  <c r="J63" i="6"/>
  <c r="M73" i="6"/>
  <c r="M37" i="6"/>
  <c r="M26" i="6"/>
  <c r="M69" i="6" s="1"/>
  <c r="M97" i="6"/>
  <c r="M61" i="6"/>
  <c r="M80" i="6"/>
  <c r="V72" i="6"/>
  <c r="V26" i="6"/>
  <c r="V86" i="6" s="1"/>
  <c r="V37" i="6"/>
  <c r="V111" i="6"/>
  <c r="V120" i="6"/>
  <c r="V136" i="6"/>
  <c r="J26" i="6"/>
  <c r="J159" i="6" s="1"/>
  <c r="J37" i="6"/>
  <c r="M132" i="6"/>
  <c r="M31" i="6"/>
  <c r="M84" i="6"/>
  <c r="M88" i="6" s="1"/>
  <c r="M32" i="6"/>
  <c r="M111" i="6"/>
  <c r="M140" i="6"/>
  <c r="M63" i="6"/>
  <c r="M116" i="6"/>
  <c r="M148" i="6"/>
  <c r="M66" i="6"/>
  <c r="G121" i="6"/>
  <c r="G144" i="6"/>
  <c r="G30" i="6"/>
  <c r="G158" i="6"/>
  <c r="G25" i="6"/>
  <c r="G24" i="6"/>
  <c r="G116" i="6"/>
  <c r="M28" i="6"/>
  <c r="M102" i="6"/>
  <c r="M44" i="6"/>
  <c r="M136" i="6"/>
  <c r="M114" i="6"/>
  <c r="V122" i="6"/>
  <c r="V32" i="6"/>
  <c r="V31" i="6"/>
  <c r="V34" i="6" s="1"/>
  <c r="V63" i="6"/>
  <c r="V95" i="6"/>
  <c r="V98" i="6" s="1"/>
  <c r="V96" i="6"/>
  <c r="V92" i="6"/>
  <c r="V102" i="6"/>
  <c r="V132" i="6"/>
  <c r="V148" i="6"/>
  <c r="V150" i="6"/>
  <c r="V85" i="6"/>
  <c r="V84" i="6"/>
  <c r="V88" i="6" s="1"/>
  <c r="V68" i="6"/>
  <c r="V128" i="6"/>
  <c r="V152" i="6"/>
  <c r="V123" i="6"/>
  <c r="V124" i="6" s="1"/>
  <c r="V115" i="6"/>
  <c r="V140" i="6"/>
  <c r="V126" i="6"/>
  <c r="V142" i="6"/>
  <c r="P121" i="6"/>
  <c r="P115" i="6"/>
  <c r="P37" i="6"/>
  <c r="P26" i="6"/>
  <c r="P75" i="6"/>
  <c r="P123" i="6"/>
  <c r="P124" i="6" s="1"/>
  <c r="P152" i="6"/>
  <c r="P126" i="6"/>
  <c r="P146" i="6"/>
  <c r="J27" i="6"/>
  <c r="J140" i="6"/>
  <c r="S27" i="6"/>
  <c r="S156" i="6"/>
  <c r="S144" i="6"/>
  <c r="S142" i="6"/>
  <c r="S123" i="6"/>
  <c r="S124" i="6" s="1"/>
  <c r="S32" i="6"/>
  <c r="S78" i="6"/>
  <c r="S101" i="6"/>
  <c r="S31" i="6"/>
  <c r="V44" i="6"/>
  <c r="V45" i="6" s="1"/>
  <c r="V28" i="6"/>
  <c r="P44" i="6"/>
  <c r="P28" i="6"/>
  <c r="P91" i="6"/>
  <c r="P73" i="6"/>
  <c r="P74" i="6"/>
  <c r="S122" i="6"/>
  <c r="S37" i="6"/>
  <c r="S26" i="6"/>
  <c r="S79" i="6" s="1"/>
  <c r="S148" i="6"/>
  <c r="S63" i="6"/>
  <c r="P32" i="6"/>
  <c r="P69" i="6"/>
  <c r="P31" i="6"/>
  <c r="P34" i="6" s="1"/>
  <c r="V64" i="5" l="1"/>
  <c r="M40" i="5"/>
  <c r="M61" i="5"/>
  <c r="AC61" i="5" s="1"/>
  <c r="AD61" i="5" s="1"/>
  <c r="M63" i="5"/>
  <c r="M62" i="5"/>
  <c r="P49" i="5"/>
  <c r="P63" i="5"/>
  <c r="P64" i="5" s="1"/>
  <c r="G64" i="5"/>
  <c r="G33" i="5"/>
  <c r="G39" i="5"/>
  <c r="G40" i="5" s="1"/>
  <c r="G35" i="5"/>
  <c r="G46" i="5"/>
  <c r="G47" i="5" s="1"/>
  <c r="J40" i="5"/>
  <c r="J62" i="5"/>
  <c r="G42" i="5"/>
  <c r="G48" i="5"/>
  <c r="G49" i="5" s="1"/>
  <c r="G66" i="5"/>
  <c r="AC66" i="5" s="1"/>
  <c r="AD66" i="5" s="1"/>
  <c r="J47" i="5"/>
  <c r="J66" i="5"/>
  <c r="P46" i="6"/>
  <c r="P35" i="6"/>
  <c r="P148" i="6"/>
  <c r="P45" i="6"/>
  <c r="P134" i="6" s="1"/>
  <c r="P154" i="6"/>
  <c r="P60" i="6"/>
  <c r="P64" i="6" s="1"/>
  <c r="P142" i="6"/>
  <c r="P38" i="6"/>
  <c r="P122" i="6"/>
  <c r="P67" i="6"/>
  <c r="P92" i="6"/>
  <c r="G123" i="6"/>
  <c r="G159" i="6"/>
  <c r="G152" i="6"/>
  <c r="G66" i="6"/>
  <c r="G37" i="6"/>
  <c r="G130" i="6"/>
  <c r="G72" i="6"/>
  <c r="G68" i="6"/>
  <c r="G67" i="6"/>
  <c r="G126" i="6"/>
  <c r="G101" i="6"/>
  <c r="G92" i="6"/>
  <c r="G150" i="6"/>
  <c r="G95" i="6"/>
  <c r="G26" i="6"/>
  <c r="G79" i="6" s="1"/>
  <c r="G161" i="6"/>
  <c r="G63" i="6"/>
  <c r="G117" i="6"/>
  <c r="V38" i="6"/>
  <c r="V41" i="6" s="1"/>
  <c r="V79" i="6"/>
  <c r="V134" i="6"/>
  <c r="V114" i="6"/>
  <c r="V91" i="6"/>
  <c r="V138" i="6"/>
  <c r="V35" i="6"/>
  <c r="V46" i="6"/>
  <c r="V47" i="6" s="1"/>
  <c r="V108" i="6"/>
  <c r="V158" i="6"/>
  <c r="M134" i="6"/>
  <c r="M34" i="6"/>
  <c r="M146" i="6"/>
  <c r="J114" i="6"/>
  <c r="J34" i="6"/>
  <c r="J154" i="6"/>
  <c r="J78" i="6"/>
  <c r="P33" i="6"/>
  <c r="P39" i="6"/>
  <c r="P40" i="6" s="1"/>
  <c r="S39" i="6"/>
  <c r="S33" i="6"/>
  <c r="S134" i="6"/>
  <c r="S80" i="6"/>
  <c r="V33" i="6"/>
  <c r="V117" i="6" s="1"/>
  <c r="V118" i="6" s="1"/>
  <c r="V73" i="6"/>
  <c r="V39" i="6"/>
  <c r="V60" i="6"/>
  <c r="V64" i="6" s="1"/>
  <c r="V130" i="6"/>
  <c r="V61" i="6"/>
  <c r="V103" i="6"/>
  <c r="V144" i="6"/>
  <c r="V69" i="6"/>
  <c r="V70" i="6" s="1"/>
  <c r="V156" i="6"/>
  <c r="V62" i="6"/>
  <c r="G32" i="6"/>
  <c r="G31" i="6"/>
  <c r="V76" i="6"/>
  <c r="P106" i="6"/>
  <c r="P109" i="6" s="1"/>
  <c r="P78" i="6"/>
  <c r="P86" i="6"/>
  <c r="P96" i="6"/>
  <c r="P161" i="6"/>
  <c r="P162" i="6" s="1"/>
  <c r="P138" i="6"/>
  <c r="P140" i="6"/>
  <c r="P103" i="6"/>
  <c r="S34" i="6"/>
  <c r="S74" i="6"/>
  <c r="S146" i="6"/>
  <c r="S61" i="6"/>
  <c r="S128" i="6"/>
  <c r="S66" i="6"/>
  <c r="S140" i="6"/>
  <c r="S121" i="6"/>
  <c r="S44" i="6"/>
  <c r="S69" i="6"/>
  <c r="S90" i="6"/>
  <c r="S93" i="6" s="1"/>
  <c r="S28" i="6"/>
  <c r="S116" i="6" s="1"/>
  <c r="S152" i="6"/>
  <c r="S150" i="6"/>
  <c r="P66" i="6"/>
  <c r="P62" i="6"/>
  <c r="P112" i="6"/>
  <c r="P85" i="6"/>
  <c r="P101" i="6"/>
  <c r="P132" i="6"/>
  <c r="P114" i="6"/>
  <c r="P87" i="6"/>
  <c r="P136" i="6"/>
  <c r="P84" i="6"/>
  <c r="P88" i="6" s="1"/>
  <c r="P102" i="6"/>
  <c r="P61" i="6"/>
  <c r="P95" i="6"/>
  <c r="P98" i="6" s="1"/>
  <c r="P90" i="6"/>
  <c r="P93" i="6" s="1"/>
  <c r="P107" i="6"/>
  <c r="P130" i="6"/>
  <c r="P117" i="6"/>
  <c r="P118" i="6" s="1"/>
  <c r="P144" i="6"/>
  <c r="P159" i="6"/>
  <c r="P97" i="6"/>
  <c r="P111" i="6"/>
  <c r="P63" i="6"/>
  <c r="P68" i="6"/>
  <c r="P120" i="6"/>
  <c r="P150" i="6"/>
  <c r="P156" i="6"/>
  <c r="G154" i="6"/>
  <c r="G146" i="6"/>
  <c r="G27" i="6"/>
  <c r="G90" i="6"/>
  <c r="G62" i="6"/>
  <c r="M160" i="6"/>
  <c r="M128" i="6"/>
  <c r="M126" i="6"/>
  <c r="M33" i="6"/>
  <c r="M75" i="6"/>
  <c r="M39" i="6"/>
  <c r="M92" i="6"/>
  <c r="M85" i="6"/>
  <c r="M138" i="6"/>
  <c r="M115" i="6"/>
  <c r="M152" i="6"/>
  <c r="J38" i="6"/>
  <c r="J41" i="6" s="1"/>
  <c r="J106" i="6"/>
  <c r="J109" i="6" s="1"/>
  <c r="M120" i="6"/>
  <c r="M38" i="6"/>
  <c r="M103" i="6"/>
  <c r="M81" i="6"/>
  <c r="M79" i="6"/>
  <c r="J44" i="6"/>
  <c r="J45" i="6" s="1"/>
  <c r="J28" i="6"/>
  <c r="J90" i="6"/>
  <c r="J93" i="6" s="1"/>
  <c r="S38" i="6"/>
  <c r="S41" i="6" s="1"/>
  <c r="S62" i="6"/>
  <c r="M122" i="6"/>
  <c r="M45" i="6"/>
  <c r="J39" i="6"/>
  <c r="J121" i="6"/>
  <c r="J33" i="6"/>
  <c r="J161" i="6"/>
  <c r="J162" i="6" s="1"/>
  <c r="AC63" i="5" l="1"/>
  <c r="AD63" i="5" s="1"/>
  <c r="J64" i="5"/>
  <c r="AC62" i="5"/>
  <c r="M64" i="5"/>
  <c r="M41" i="6"/>
  <c r="M106" i="6"/>
  <c r="M109" i="6" s="1"/>
  <c r="S73" i="6"/>
  <c r="S45" i="6"/>
  <c r="S81" i="6"/>
  <c r="S82" i="6" s="1"/>
  <c r="S132" i="6"/>
  <c r="S112" i="6"/>
  <c r="S40" i="6"/>
  <c r="S114" i="6"/>
  <c r="M35" i="6"/>
  <c r="M46" i="6"/>
  <c r="M86" i="6"/>
  <c r="G162" i="6"/>
  <c r="V80" i="6"/>
  <c r="V40" i="6"/>
  <c r="V107" i="6"/>
  <c r="V146" i="6"/>
  <c r="J74" i="6"/>
  <c r="J46" i="6"/>
  <c r="J35" i="6"/>
  <c r="J73" i="6"/>
  <c r="J146" i="6"/>
  <c r="J67" i="6"/>
  <c r="J160" i="6"/>
  <c r="J91" i="6"/>
  <c r="J152" i="6"/>
  <c r="AC152" i="6" s="1"/>
  <c r="AD152" i="6" s="1"/>
  <c r="J96" i="6"/>
  <c r="J80" i="6"/>
  <c r="J72" i="6"/>
  <c r="J40" i="6"/>
  <c r="J75" i="6"/>
  <c r="J95" i="6"/>
  <c r="J98" i="6" s="1"/>
  <c r="S48" i="6"/>
  <c r="S49" i="6" s="1"/>
  <c r="S42" i="6"/>
  <c r="J79" i="6"/>
  <c r="J101" i="6"/>
  <c r="J85" i="6"/>
  <c r="J60" i="6"/>
  <c r="J64" i="6" s="1"/>
  <c r="J48" i="6"/>
  <c r="J42" i="6"/>
  <c r="J134" i="6"/>
  <c r="J112" i="6"/>
  <c r="M159" i="6"/>
  <c r="M91" i="6"/>
  <c r="G39" i="6"/>
  <c r="G33" i="6"/>
  <c r="G115" i="6" s="1"/>
  <c r="G80" i="6"/>
  <c r="S159" i="6"/>
  <c r="S158" i="6"/>
  <c r="S75" i="6"/>
  <c r="S96" i="6"/>
  <c r="S67" i="6"/>
  <c r="S108" i="6"/>
  <c r="S136" i="6"/>
  <c r="AC63" i="6"/>
  <c r="AD63" i="6" s="1"/>
  <c r="G69" i="6"/>
  <c r="G140" i="6"/>
  <c r="AC140" i="6" s="1"/>
  <c r="AD140" i="6" s="1"/>
  <c r="G38" i="6"/>
  <c r="G41" i="6" s="1"/>
  <c r="G124" i="6"/>
  <c r="AC123" i="6"/>
  <c r="AD123" i="6" s="1"/>
  <c r="P81" i="6"/>
  <c r="P80" i="6"/>
  <c r="P79" i="6"/>
  <c r="P41" i="6"/>
  <c r="P108" i="6"/>
  <c r="S46" i="6"/>
  <c r="S92" i="6"/>
  <c r="AC92" i="6" s="1"/>
  <c r="AD92" i="6" s="1"/>
  <c r="S35" i="6"/>
  <c r="J61" i="6"/>
  <c r="J144" i="6"/>
  <c r="M40" i="6"/>
  <c r="M74" i="6"/>
  <c r="M68" i="6"/>
  <c r="M70" i="6" s="1"/>
  <c r="M95" i="6"/>
  <c r="M98" i="6" s="1"/>
  <c r="M60" i="6"/>
  <c r="M64" i="6" s="1"/>
  <c r="M96" i="6"/>
  <c r="M87" i="6"/>
  <c r="M108" i="6"/>
  <c r="M150" i="6"/>
  <c r="AC150" i="6" s="1"/>
  <c r="AD150" i="6" s="1"/>
  <c r="M156" i="6"/>
  <c r="M112" i="6"/>
  <c r="M154" i="6"/>
  <c r="M142" i="6"/>
  <c r="M107" i="6"/>
  <c r="G93" i="6"/>
  <c r="AC90" i="6"/>
  <c r="V42" i="6"/>
  <c r="V48" i="6"/>
  <c r="AC101" i="6"/>
  <c r="AD101" i="6" s="1"/>
  <c r="G120" i="6"/>
  <c r="G44" i="6"/>
  <c r="G138" i="6"/>
  <c r="G73" i="6"/>
  <c r="G103" i="6"/>
  <c r="G96" i="6"/>
  <c r="G28" i="6"/>
  <c r="G97" i="6"/>
  <c r="G106" i="6"/>
  <c r="G114" i="6"/>
  <c r="P70" i="6"/>
  <c r="G34" i="6"/>
  <c r="G160" i="6"/>
  <c r="G81" i="6"/>
  <c r="V154" i="6"/>
  <c r="V112" i="6"/>
  <c r="G118" i="6"/>
  <c r="G98" i="6"/>
  <c r="P47" i="6"/>
  <c r="P160" i="6" s="1"/>
  <c r="P128" i="6"/>
  <c r="AD62" i="5" l="1"/>
  <c r="AC64" i="5"/>
  <c r="AC73" i="6"/>
  <c r="AD73" i="6" s="1"/>
  <c r="P82" i="6"/>
  <c r="AC67" i="6"/>
  <c r="AD67" i="6" s="1"/>
  <c r="AC146" i="6"/>
  <c r="AD146" i="6" s="1"/>
  <c r="AC80" i="6"/>
  <c r="AD80" i="6" s="1"/>
  <c r="AC79" i="6"/>
  <c r="AD79" i="6" s="1"/>
  <c r="G46" i="6"/>
  <c r="G35" i="6"/>
  <c r="V78" i="6"/>
  <c r="V82" i="6" s="1"/>
  <c r="V106" i="6"/>
  <c r="V109" i="6" s="1"/>
  <c r="V159" i="6"/>
  <c r="AC159" i="6" s="1"/>
  <c r="AD159" i="6" s="1"/>
  <c r="G136" i="6"/>
  <c r="G128" i="6"/>
  <c r="G78" i="6"/>
  <c r="G75" i="6"/>
  <c r="AC75" i="6" s="1"/>
  <c r="AD75" i="6" s="1"/>
  <c r="G132" i="6"/>
  <c r="G87" i="6"/>
  <c r="AC87" i="6" s="1"/>
  <c r="AD87" i="6" s="1"/>
  <c r="G112" i="6"/>
  <c r="AC112" i="6" s="1"/>
  <c r="AD112" i="6" s="1"/>
  <c r="AD90" i="6"/>
  <c r="P116" i="6"/>
  <c r="P42" i="6"/>
  <c r="P48" i="6"/>
  <c r="P49" i="6" s="1"/>
  <c r="P100" i="6"/>
  <c r="P104" i="6" s="1"/>
  <c r="P72" i="6"/>
  <c r="P76" i="6" s="1"/>
  <c r="P158" i="6"/>
  <c r="S160" i="6"/>
  <c r="S87" i="6"/>
  <c r="S126" i="6"/>
  <c r="S115" i="6"/>
  <c r="G70" i="6"/>
  <c r="S102" i="6"/>
  <c r="S100" i="6"/>
  <c r="S104" i="6" s="1"/>
  <c r="S86" i="6"/>
  <c r="M42" i="6"/>
  <c r="M62" i="6" s="1"/>
  <c r="M48" i="6"/>
  <c r="M49" i="6" s="1"/>
  <c r="M100" i="6"/>
  <c r="M104" i="6" s="1"/>
  <c r="AC96" i="6"/>
  <c r="AD96" i="6" s="1"/>
  <c r="G91" i="6"/>
  <c r="AC91" i="6" s="1"/>
  <c r="AD91" i="6" s="1"/>
  <c r="G45" i="6"/>
  <c r="G108" i="6"/>
  <c r="AC108" i="6" s="1"/>
  <c r="AD108" i="6" s="1"/>
  <c r="G111" i="6"/>
  <c r="G109" i="6"/>
  <c r="AC124" i="6"/>
  <c r="AD120" i="6"/>
  <c r="V49" i="6"/>
  <c r="V100" i="6" s="1"/>
  <c r="V104" i="6" s="1"/>
  <c r="V161" i="6"/>
  <c r="V162" i="6" s="1"/>
  <c r="G48" i="6"/>
  <c r="G49" i="6" s="1"/>
  <c r="G42" i="6"/>
  <c r="G142" i="6" s="1"/>
  <c r="AC142" i="6" s="1"/>
  <c r="AD142" i="6" s="1"/>
  <c r="G40" i="6"/>
  <c r="G148" i="6"/>
  <c r="G102" i="6"/>
  <c r="G100" i="6"/>
  <c r="G61" i="6"/>
  <c r="AC61" i="6" s="1"/>
  <c r="AD61" i="6" s="1"/>
  <c r="J87" i="6"/>
  <c r="J62" i="6"/>
  <c r="M161" i="6"/>
  <c r="M130" i="6"/>
  <c r="M121" i="6"/>
  <c r="AC121" i="6" s="1"/>
  <c r="AD121" i="6" s="1"/>
  <c r="M78" i="6"/>
  <c r="M82" i="6" s="1"/>
  <c r="M144" i="6"/>
  <c r="AC144" i="6" s="1"/>
  <c r="AD144" i="6" s="1"/>
  <c r="S120" i="6"/>
  <c r="S103" i="6"/>
  <c r="S85" i="6"/>
  <c r="S117" i="6"/>
  <c r="S118" i="6" s="1"/>
  <c r="S107" i="6"/>
  <c r="J49" i="6"/>
  <c r="J103" i="6"/>
  <c r="AC103" i="6" s="1"/>
  <c r="AD103" i="6" s="1"/>
  <c r="J115" i="6"/>
  <c r="J69" i="6"/>
  <c r="AC69" i="6" s="1"/>
  <c r="AD69" i="6" s="1"/>
  <c r="J108" i="6"/>
  <c r="J100" i="6"/>
  <c r="J104" i="6" s="1"/>
  <c r="J117" i="6"/>
  <c r="J148" i="6"/>
  <c r="J138" i="6"/>
  <c r="J111" i="6"/>
  <c r="AC114" i="6"/>
  <c r="S68" i="6"/>
  <c r="S70" i="6" s="1"/>
  <c r="S95" i="6"/>
  <c r="S84" i="6"/>
  <c r="S88" i="6" s="1"/>
  <c r="S47" i="6"/>
  <c r="S130" i="6" s="1"/>
  <c r="S138" i="6"/>
  <c r="S154" i="6"/>
  <c r="AC154" i="6" s="1"/>
  <c r="AD154" i="6" s="1"/>
  <c r="S111" i="6"/>
  <c r="S97" i="6"/>
  <c r="S106" i="6"/>
  <c r="S109" i="6" s="1"/>
  <c r="J76" i="6"/>
  <c r="J47" i="6"/>
  <c r="J122" i="6"/>
  <c r="J158" i="6"/>
  <c r="AC158" i="6" s="1"/>
  <c r="V97" i="6"/>
  <c r="V160" i="6"/>
  <c r="M158" i="6"/>
  <c r="M47" i="6"/>
  <c r="S76" i="6"/>
  <c r="AC115" i="6" l="1"/>
  <c r="AD115" i="6" s="1"/>
  <c r="AC160" i="6"/>
  <c r="AD160" i="6" s="1"/>
  <c r="AC62" i="6"/>
  <c r="AD62" i="6" s="1"/>
  <c r="AC138" i="6"/>
  <c r="AD138" i="6" s="1"/>
  <c r="AC106" i="6"/>
  <c r="AD106" i="6"/>
  <c r="AC78" i="6"/>
  <c r="G82" i="6"/>
  <c r="G74" i="6"/>
  <c r="G84" i="6"/>
  <c r="G47" i="6"/>
  <c r="M162" i="6"/>
  <c r="AC161" i="6"/>
  <c r="AD161" i="6" s="1"/>
  <c r="G104" i="6"/>
  <c r="AC100" i="6"/>
  <c r="J81" i="6"/>
  <c r="J132" i="6"/>
  <c r="AC132" i="6" s="1"/>
  <c r="AD132" i="6" s="1"/>
  <c r="J107" i="6"/>
  <c r="J126" i="6"/>
  <c r="AC126" i="6" s="1"/>
  <c r="AD126" i="6" s="1"/>
  <c r="J136" i="6"/>
  <c r="J116" i="6"/>
  <c r="AC116" i="6" s="1"/>
  <c r="AD116" i="6" s="1"/>
  <c r="J128" i="6"/>
  <c r="AC128" i="6" s="1"/>
  <c r="AD128" i="6" s="1"/>
  <c r="AD114" i="6"/>
  <c r="J118" i="6"/>
  <c r="J68" i="6"/>
  <c r="AC68" i="6" s="1"/>
  <c r="AD68" i="6" s="1"/>
  <c r="J66" i="6"/>
  <c r="J130" i="6"/>
  <c r="AC130" i="6" s="1"/>
  <c r="AD130" i="6" s="1"/>
  <c r="J97" i="6"/>
  <c r="AC97" i="6" s="1"/>
  <c r="AD97" i="6" s="1"/>
  <c r="J156" i="6"/>
  <c r="J86" i="6"/>
  <c r="J102" i="6"/>
  <c r="AC102" i="6" s="1"/>
  <c r="AD102" i="6" s="1"/>
  <c r="AC148" i="6"/>
  <c r="AD148" i="6" s="1"/>
  <c r="AC111" i="6"/>
  <c r="AD111" i="6" s="1"/>
  <c r="AC93" i="6"/>
  <c r="AC162" i="6"/>
  <c r="AD158" i="6"/>
  <c r="S98" i="6"/>
  <c r="AC95" i="6"/>
  <c r="G122" i="6"/>
  <c r="AC122" i="6" s="1"/>
  <c r="AD122" i="6" s="1"/>
  <c r="G156" i="6"/>
  <c r="G134" i="6"/>
  <c r="AC134" i="6" s="1"/>
  <c r="AD134" i="6" s="1"/>
  <c r="G86" i="6"/>
  <c r="AC86" i="6" s="1"/>
  <c r="AD86" i="6" s="1"/>
  <c r="G85" i="6"/>
  <c r="AC85" i="6" s="1"/>
  <c r="AD85" i="6" s="1"/>
  <c r="G60" i="6"/>
  <c r="G107" i="6"/>
  <c r="M72" i="6"/>
  <c r="M117" i="6"/>
  <c r="M118" i="6" s="1"/>
  <c r="AC136" i="6"/>
  <c r="AD136" i="6" s="1"/>
  <c r="AC156" i="6" l="1"/>
  <c r="AD156" i="6" s="1"/>
  <c r="AC117" i="6"/>
  <c r="AD117" i="6" s="1"/>
  <c r="AC104" i="6"/>
  <c r="AD100" i="6"/>
  <c r="M76" i="6"/>
  <c r="AC72" i="6"/>
  <c r="G88" i="6"/>
  <c r="AC84" i="6"/>
  <c r="AC98" i="6"/>
  <c r="AD95" i="6"/>
  <c r="J70" i="6"/>
  <c r="AC66" i="6"/>
  <c r="J82" i="6"/>
  <c r="AC81" i="6"/>
  <c r="AD81" i="6" s="1"/>
  <c r="AC74" i="6"/>
  <c r="AD74" i="6" s="1"/>
  <c r="G76" i="6"/>
  <c r="AC107" i="6"/>
  <c r="AC60" i="6"/>
  <c r="G64" i="6"/>
  <c r="AD78" i="6"/>
  <c r="AB121" i="1"/>
  <c r="AB122" i="1"/>
  <c r="AB123" i="1"/>
  <c r="AB138" i="1"/>
  <c r="AB61" i="1"/>
  <c r="AB62" i="1"/>
  <c r="AB63" i="1"/>
  <c r="AB66" i="1"/>
  <c r="AB67" i="1"/>
  <c r="AB68" i="1"/>
  <c r="AB69" i="1"/>
  <c r="AB72" i="1"/>
  <c r="AB73" i="1"/>
  <c r="AB74" i="1"/>
  <c r="AB75" i="1"/>
  <c r="AB78" i="1"/>
  <c r="AB79" i="1"/>
  <c r="AB80" i="1"/>
  <c r="AB81" i="1"/>
  <c r="AB84" i="1"/>
  <c r="AB85" i="1"/>
  <c r="AB86" i="1"/>
  <c r="AB87" i="1"/>
  <c r="AB90" i="1"/>
  <c r="AB91" i="1"/>
  <c r="AB92" i="1"/>
  <c r="AB95" i="1"/>
  <c r="AB96" i="1"/>
  <c r="AB97" i="1"/>
  <c r="AB100" i="1"/>
  <c r="AB101" i="1"/>
  <c r="AB102" i="1"/>
  <c r="AB103" i="1"/>
  <c r="AB106" i="1"/>
  <c r="AB107" i="1"/>
  <c r="AB108" i="1"/>
  <c r="AB111" i="1"/>
  <c r="AB112" i="1"/>
  <c r="AB114" i="1"/>
  <c r="AB115" i="1"/>
  <c r="AB116" i="1"/>
  <c r="AB117" i="1"/>
  <c r="AB120" i="1"/>
  <c r="AB126" i="1"/>
  <c r="AB128" i="1"/>
  <c r="AB130" i="1"/>
  <c r="AB132" i="1"/>
  <c r="AB134" i="1"/>
  <c r="AB136" i="1"/>
  <c r="AB140" i="1"/>
  <c r="AB142" i="1"/>
  <c r="AB144" i="1"/>
  <c r="AB146" i="1"/>
  <c r="AB148" i="1"/>
  <c r="AB150" i="1"/>
  <c r="AB152" i="1"/>
  <c r="AB154" i="1"/>
  <c r="AB156" i="1"/>
  <c r="U73" i="1"/>
  <c r="R73" i="1"/>
  <c r="O73" i="1"/>
  <c r="L73" i="1"/>
  <c r="I73" i="1"/>
  <c r="F73" i="1"/>
  <c r="AA123" i="1"/>
  <c r="AA61" i="1"/>
  <c r="AA62" i="1"/>
  <c r="AA63" i="1"/>
  <c r="AA66" i="1"/>
  <c r="AA67" i="1"/>
  <c r="AA68" i="1"/>
  <c r="AA69" i="1"/>
  <c r="AA72" i="1"/>
  <c r="AA73" i="1"/>
  <c r="AA74" i="1"/>
  <c r="AA75" i="1"/>
  <c r="AA78" i="1"/>
  <c r="AA79" i="1"/>
  <c r="AA80" i="1"/>
  <c r="AA81" i="1"/>
  <c r="AA84" i="1"/>
  <c r="AA85" i="1"/>
  <c r="AA86" i="1"/>
  <c r="AA87" i="1"/>
  <c r="AA90" i="1"/>
  <c r="AA91" i="1"/>
  <c r="AA92" i="1"/>
  <c r="AA95" i="1"/>
  <c r="AA96" i="1"/>
  <c r="AA97" i="1"/>
  <c r="AA100" i="1"/>
  <c r="AA101" i="1"/>
  <c r="AA102" i="1"/>
  <c r="AA103" i="1"/>
  <c r="AA106" i="1"/>
  <c r="AA107" i="1"/>
  <c r="AA108" i="1"/>
  <c r="AA111" i="1"/>
  <c r="AA112" i="1"/>
  <c r="AA114" i="1"/>
  <c r="AA115" i="1"/>
  <c r="AA116" i="1"/>
  <c r="AA117" i="1"/>
  <c r="AA120" i="1"/>
  <c r="AA121" i="1"/>
  <c r="AA122" i="1"/>
  <c r="AA126" i="1"/>
  <c r="AA128" i="1"/>
  <c r="AA130" i="1"/>
  <c r="AA132" i="1"/>
  <c r="AA134" i="1"/>
  <c r="AA136" i="1"/>
  <c r="AA138" i="1"/>
  <c r="AA140" i="1"/>
  <c r="AA142" i="1"/>
  <c r="AA144" i="1"/>
  <c r="AA146" i="1"/>
  <c r="AA148" i="1"/>
  <c r="AA150" i="1"/>
  <c r="AA152" i="1"/>
  <c r="AA154" i="1"/>
  <c r="AA156" i="1"/>
  <c r="U152" i="1"/>
  <c r="R152" i="1"/>
  <c r="O152" i="1"/>
  <c r="L152" i="1"/>
  <c r="I152" i="1"/>
  <c r="F152" i="1"/>
  <c r="U150" i="1"/>
  <c r="R150" i="1"/>
  <c r="O150" i="1"/>
  <c r="L150" i="1"/>
  <c r="I150" i="1"/>
  <c r="F150" i="1"/>
  <c r="U148" i="1"/>
  <c r="R148" i="1"/>
  <c r="O148" i="1"/>
  <c r="L148" i="1"/>
  <c r="I148" i="1"/>
  <c r="F148" i="1"/>
  <c r="U136" i="1"/>
  <c r="R136" i="1"/>
  <c r="O136" i="1"/>
  <c r="L136" i="1"/>
  <c r="I136" i="1"/>
  <c r="F136" i="1"/>
  <c r="U134" i="1"/>
  <c r="R134" i="1"/>
  <c r="O134" i="1"/>
  <c r="L134" i="1"/>
  <c r="I134" i="1"/>
  <c r="F134" i="1"/>
  <c r="U132" i="1"/>
  <c r="R132" i="1"/>
  <c r="O132" i="1"/>
  <c r="L132" i="1"/>
  <c r="I132" i="1"/>
  <c r="F132" i="1"/>
  <c r="U103" i="1"/>
  <c r="R103" i="1"/>
  <c r="O103" i="1"/>
  <c r="L103" i="1"/>
  <c r="I103" i="1"/>
  <c r="F103" i="1"/>
  <c r="U102" i="1"/>
  <c r="R102" i="1"/>
  <c r="O102" i="1"/>
  <c r="L102" i="1"/>
  <c r="I102" i="1"/>
  <c r="F102" i="1"/>
  <c r="U101" i="1"/>
  <c r="R101" i="1"/>
  <c r="O101" i="1"/>
  <c r="L101" i="1"/>
  <c r="I101" i="1"/>
  <c r="F101" i="1"/>
  <c r="U100" i="1"/>
  <c r="R100" i="1"/>
  <c r="O100" i="1"/>
  <c r="L100" i="1"/>
  <c r="I100" i="1"/>
  <c r="F100" i="1"/>
  <c r="U108" i="1"/>
  <c r="R108" i="1"/>
  <c r="O108" i="1"/>
  <c r="L108" i="1"/>
  <c r="I108" i="1"/>
  <c r="F108" i="1"/>
  <c r="U107" i="1"/>
  <c r="R107" i="1"/>
  <c r="O107" i="1"/>
  <c r="L107" i="1"/>
  <c r="I107" i="1"/>
  <c r="F107" i="1"/>
  <c r="U106" i="1"/>
  <c r="R106" i="1"/>
  <c r="O106" i="1"/>
  <c r="L106" i="1"/>
  <c r="I106" i="1"/>
  <c r="F106" i="1"/>
  <c r="U97" i="1"/>
  <c r="R97" i="1"/>
  <c r="O97" i="1"/>
  <c r="L97" i="1"/>
  <c r="I97" i="1"/>
  <c r="F97" i="1"/>
  <c r="U96" i="1"/>
  <c r="R96" i="1"/>
  <c r="O96" i="1"/>
  <c r="L96" i="1"/>
  <c r="I96" i="1"/>
  <c r="F96" i="1"/>
  <c r="U95" i="1"/>
  <c r="R95" i="1"/>
  <c r="O95" i="1"/>
  <c r="L95" i="1"/>
  <c r="I95" i="1"/>
  <c r="F95" i="1"/>
  <c r="U92" i="1"/>
  <c r="R92" i="1"/>
  <c r="O92" i="1"/>
  <c r="L92" i="1"/>
  <c r="I92" i="1"/>
  <c r="F92" i="1"/>
  <c r="U91" i="1"/>
  <c r="R91" i="1"/>
  <c r="O91" i="1"/>
  <c r="L91" i="1"/>
  <c r="I91" i="1"/>
  <c r="F91" i="1"/>
  <c r="U90" i="1"/>
  <c r="R90" i="1"/>
  <c r="O90" i="1"/>
  <c r="L90" i="1"/>
  <c r="I90" i="1"/>
  <c r="F90" i="1"/>
  <c r="U87" i="1"/>
  <c r="R87" i="1"/>
  <c r="O87" i="1"/>
  <c r="L87" i="1"/>
  <c r="I87" i="1"/>
  <c r="F87" i="1"/>
  <c r="U86" i="1"/>
  <c r="R86" i="1"/>
  <c r="O86" i="1"/>
  <c r="L86" i="1"/>
  <c r="I86" i="1"/>
  <c r="F86" i="1"/>
  <c r="U85" i="1"/>
  <c r="R85" i="1"/>
  <c r="O85" i="1"/>
  <c r="L85" i="1"/>
  <c r="I85" i="1"/>
  <c r="F85" i="1"/>
  <c r="U84" i="1"/>
  <c r="R84" i="1"/>
  <c r="O84" i="1"/>
  <c r="L84" i="1"/>
  <c r="I84" i="1"/>
  <c r="R67" i="1"/>
  <c r="O67" i="1"/>
  <c r="L67" i="1"/>
  <c r="I67" i="1"/>
  <c r="F67" i="1"/>
  <c r="AC70" i="6" l="1"/>
  <c r="AD66" i="6"/>
  <c r="AC76" i="6"/>
  <c r="AD72" i="6"/>
  <c r="AC82" i="6"/>
  <c r="AC118" i="6"/>
  <c r="AC88" i="6"/>
  <c r="AD84" i="6"/>
  <c r="AC64" i="6"/>
  <c r="AD60" i="6"/>
  <c r="AD64" i="6" s="1"/>
  <c r="AD107" i="6"/>
  <c r="AC109" i="6"/>
  <c r="AA93" i="1"/>
  <c r="AA82" i="1"/>
  <c r="AA98" i="1"/>
  <c r="AA124" i="1"/>
  <c r="AA118" i="1"/>
  <c r="AA109" i="1"/>
  <c r="AA104" i="1"/>
  <c r="AA70" i="1"/>
  <c r="AA88" i="1"/>
  <c r="AA76" i="1"/>
  <c r="U115" i="1"/>
  <c r="U116" i="1"/>
  <c r="R115" i="1"/>
  <c r="R116" i="1"/>
  <c r="O115" i="1"/>
  <c r="O116" i="1"/>
  <c r="L115" i="1"/>
  <c r="L116" i="1"/>
  <c r="I115" i="1"/>
  <c r="I116" i="1"/>
  <c r="F115" i="1"/>
  <c r="F116" i="1"/>
  <c r="AB60" i="1"/>
  <c r="AA60" i="1"/>
  <c r="AA64" i="1" s="1"/>
  <c r="U111" i="1"/>
  <c r="U112" i="1"/>
  <c r="R111" i="1"/>
  <c r="R112" i="1"/>
  <c r="O111" i="1"/>
  <c r="O112" i="1"/>
  <c r="L111" i="1"/>
  <c r="L112" i="1"/>
  <c r="I111" i="1"/>
  <c r="I112" i="1"/>
  <c r="F111" i="1"/>
  <c r="F112" i="1"/>
  <c r="F2" i="1" l="1"/>
  <c r="G2" i="1"/>
  <c r="I2" i="1"/>
  <c r="J2" i="1"/>
  <c r="L2" i="1"/>
  <c r="M2" i="1"/>
  <c r="O2" i="1"/>
  <c r="P2" i="1"/>
  <c r="R2" i="1"/>
  <c r="S2" i="1"/>
  <c r="U2" i="1"/>
  <c r="V2" i="1"/>
  <c r="F3" i="1"/>
  <c r="F4" i="1" s="1"/>
  <c r="G3" i="1"/>
  <c r="G4" i="1" s="1"/>
  <c r="I3" i="1"/>
  <c r="J3" i="1"/>
  <c r="J4" i="1" s="1"/>
  <c r="L3" i="1"/>
  <c r="L4" i="1" s="1"/>
  <c r="M3" i="1"/>
  <c r="M5" i="1" s="1"/>
  <c r="O3" i="1"/>
  <c r="P3" i="1"/>
  <c r="R3" i="1"/>
  <c r="S3" i="1"/>
  <c r="U3" i="1"/>
  <c r="V3" i="1"/>
  <c r="V4" i="1" s="1"/>
  <c r="I4" i="1"/>
  <c r="M4" i="1"/>
  <c r="O4" i="1"/>
  <c r="P4" i="1"/>
  <c r="R4" i="1"/>
  <c r="S4" i="1"/>
  <c r="U4" i="1"/>
  <c r="I5" i="1"/>
  <c r="L5" i="1"/>
  <c r="O5" i="1"/>
  <c r="P5" i="1"/>
  <c r="R5" i="1"/>
  <c r="S5" i="1"/>
  <c r="U5" i="1"/>
  <c r="V5" i="1"/>
  <c r="F6" i="1"/>
  <c r="G6" i="1"/>
  <c r="I6" i="1"/>
  <c r="J6" i="1"/>
  <c r="J7" i="1" s="1"/>
  <c r="L6" i="1"/>
  <c r="M6" i="1"/>
  <c r="O6" i="1"/>
  <c r="P6" i="1"/>
  <c r="P7" i="1" s="1"/>
  <c r="R6" i="1"/>
  <c r="S6" i="1"/>
  <c r="U6" i="1"/>
  <c r="V6" i="1"/>
  <c r="V7" i="1" s="1"/>
  <c r="F7" i="1"/>
  <c r="G7" i="1"/>
  <c r="I7" i="1"/>
  <c r="L7" i="1"/>
  <c r="M7" i="1"/>
  <c r="O7" i="1"/>
  <c r="R7" i="1"/>
  <c r="S7" i="1"/>
  <c r="U7" i="1"/>
  <c r="F8" i="1"/>
  <c r="G8" i="1"/>
  <c r="I8" i="1"/>
  <c r="J8" i="1"/>
  <c r="L8" i="1"/>
  <c r="M8" i="1"/>
  <c r="O8" i="1"/>
  <c r="P17" i="1" s="1"/>
  <c r="P8" i="1"/>
  <c r="R8" i="1"/>
  <c r="S8" i="1"/>
  <c r="U8" i="1"/>
  <c r="V8" i="1"/>
  <c r="I60" i="1"/>
  <c r="L60" i="1"/>
  <c r="O60" i="1"/>
  <c r="S60" i="1"/>
  <c r="U60" i="1"/>
  <c r="F61" i="1"/>
  <c r="I61" i="1"/>
  <c r="L61" i="1"/>
  <c r="O61" i="1"/>
  <c r="R61" i="1"/>
  <c r="U61" i="1"/>
  <c r="F62" i="1"/>
  <c r="I62" i="1"/>
  <c r="L62" i="1"/>
  <c r="O62" i="1"/>
  <c r="R62" i="1"/>
  <c r="U62" i="1"/>
  <c r="F63" i="1"/>
  <c r="I63" i="1"/>
  <c r="L63" i="1"/>
  <c r="O63" i="1"/>
  <c r="R63" i="1"/>
  <c r="U63" i="1"/>
  <c r="S64" i="1"/>
  <c r="I66" i="1"/>
  <c r="L66" i="1"/>
  <c r="O66" i="1"/>
  <c r="R66" i="1"/>
  <c r="U67" i="1"/>
  <c r="F68" i="1"/>
  <c r="I68" i="1"/>
  <c r="L68" i="1"/>
  <c r="O68" i="1"/>
  <c r="R68" i="1"/>
  <c r="U68" i="1"/>
  <c r="F69" i="1"/>
  <c r="I69" i="1"/>
  <c r="L69" i="1"/>
  <c r="O69" i="1"/>
  <c r="R69" i="1"/>
  <c r="U69" i="1"/>
  <c r="F72" i="1"/>
  <c r="I72" i="1"/>
  <c r="L72" i="1"/>
  <c r="O72" i="1"/>
  <c r="R72" i="1"/>
  <c r="U72" i="1"/>
  <c r="F74" i="1"/>
  <c r="I74" i="1"/>
  <c r="L74" i="1"/>
  <c r="O74" i="1"/>
  <c r="R74" i="1"/>
  <c r="U74" i="1"/>
  <c r="F75" i="1"/>
  <c r="I75" i="1"/>
  <c r="L75" i="1"/>
  <c r="O75" i="1"/>
  <c r="R75" i="1"/>
  <c r="U75" i="1"/>
  <c r="F78" i="1"/>
  <c r="I78" i="1"/>
  <c r="L78" i="1"/>
  <c r="O78" i="1"/>
  <c r="R78" i="1"/>
  <c r="U78" i="1"/>
  <c r="I79" i="1"/>
  <c r="L79" i="1"/>
  <c r="O79" i="1"/>
  <c r="R79" i="1"/>
  <c r="U79" i="1"/>
  <c r="I80" i="1"/>
  <c r="L80" i="1"/>
  <c r="O80" i="1"/>
  <c r="R80" i="1"/>
  <c r="U80" i="1"/>
  <c r="F81" i="1"/>
  <c r="I81" i="1"/>
  <c r="L81" i="1"/>
  <c r="O81" i="1"/>
  <c r="R81" i="1"/>
  <c r="U81" i="1"/>
  <c r="F114" i="1"/>
  <c r="I114" i="1"/>
  <c r="L114" i="1"/>
  <c r="O114" i="1"/>
  <c r="R114" i="1"/>
  <c r="U114" i="1"/>
  <c r="F117" i="1"/>
  <c r="I117" i="1"/>
  <c r="L117" i="1"/>
  <c r="O117" i="1"/>
  <c r="R117" i="1"/>
  <c r="U117" i="1"/>
  <c r="F120" i="1"/>
  <c r="I120" i="1"/>
  <c r="J120" i="1" s="1"/>
  <c r="L120" i="1"/>
  <c r="O120" i="1"/>
  <c r="R120" i="1"/>
  <c r="U120" i="1"/>
  <c r="F121" i="1"/>
  <c r="I121" i="1"/>
  <c r="L121" i="1"/>
  <c r="O121" i="1"/>
  <c r="R121" i="1"/>
  <c r="U121" i="1"/>
  <c r="F122" i="1"/>
  <c r="I122" i="1"/>
  <c r="L122" i="1"/>
  <c r="O122" i="1"/>
  <c r="R122" i="1"/>
  <c r="U122" i="1"/>
  <c r="F123" i="1"/>
  <c r="I123" i="1"/>
  <c r="L123" i="1"/>
  <c r="O123" i="1"/>
  <c r="R123" i="1"/>
  <c r="U123" i="1"/>
  <c r="F126" i="1"/>
  <c r="I126" i="1"/>
  <c r="L126" i="1"/>
  <c r="O126" i="1"/>
  <c r="R126" i="1"/>
  <c r="U126" i="1"/>
  <c r="F128" i="1"/>
  <c r="I128" i="1"/>
  <c r="L128" i="1"/>
  <c r="O128" i="1"/>
  <c r="R128" i="1"/>
  <c r="U128" i="1"/>
  <c r="F130" i="1"/>
  <c r="I130" i="1"/>
  <c r="L130" i="1"/>
  <c r="O130" i="1"/>
  <c r="R130" i="1"/>
  <c r="U130" i="1"/>
  <c r="F138" i="1"/>
  <c r="I138" i="1"/>
  <c r="L138" i="1"/>
  <c r="O138" i="1"/>
  <c r="R138" i="1"/>
  <c r="U138" i="1"/>
  <c r="F140" i="1"/>
  <c r="I140" i="1"/>
  <c r="L140" i="1"/>
  <c r="O140" i="1"/>
  <c r="R140" i="1"/>
  <c r="U140" i="1"/>
  <c r="F142" i="1"/>
  <c r="I142" i="1"/>
  <c r="L142" i="1"/>
  <c r="O142" i="1"/>
  <c r="R142" i="1"/>
  <c r="U142" i="1"/>
  <c r="F144" i="1"/>
  <c r="I144" i="1"/>
  <c r="L144" i="1"/>
  <c r="O144" i="1"/>
  <c r="R144" i="1"/>
  <c r="U144" i="1"/>
  <c r="F146" i="1"/>
  <c r="I146" i="1"/>
  <c r="O146" i="1"/>
  <c r="R146" i="1"/>
  <c r="U146" i="1"/>
  <c r="F154" i="1"/>
  <c r="I154" i="1"/>
  <c r="L154" i="1"/>
  <c r="O154" i="1"/>
  <c r="R154" i="1"/>
  <c r="U154" i="1"/>
  <c r="F156" i="1"/>
  <c r="I156" i="1"/>
  <c r="L156" i="1"/>
  <c r="O156" i="1"/>
  <c r="R156" i="1"/>
  <c r="U156" i="1"/>
  <c r="S19" i="1" l="1"/>
  <c r="M16" i="1"/>
  <c r="J5" i="1"/>
  <c r="J14" i="1" s="1"/>
  <c r="G5" i="1"/>
  <c r="F5" i="1"/>
  <c r="G10" i="1" s="1"/>
  <c r="J13" i="1"/>
  <c r="P11" i="1"/>
  <c r="J18" i="1"/>
  <c r="P20" i="1"/>
  <c r="V18" i="1"/>
  <c r="V14" i="1"/>
  <c r="V17" i="1"/>
  <c r="P19" i="1"/>
  <c r="J17" i="1"/>
  <c r="V20" i="1"/>
  <c r="P16" i="1"/>
  <c r="J20" i="1"/>
  <c r="V21" i="1"/>
  <c r="P18" i="1"/>
  <c r="J21" i="1"/>
  <c r="V10" i="1"/>
  <c r="P13" i="1"/>
  <c r="J10" i="1"/>
  <c r="V11" i="1"/>
  <c r="P15" i="1"/>
  <c r="J11" i="1"/>
  <c r="V12" i="1"/>
  <c r="P14" i="1"/>
  <c r="J12" i="1"/>
  <c r="P21" i="1"/>
  <c r="J15" i="1"/>
  <c r="V13" i="1"/>
  <c r="P10" i="1"/>
  <c r="J16" i="1"/>
  <c r="V19" i="1"/>
  <c r="V16" i="1"/>
  <c r="J19" i="1"/>
  <c r="S14" i="1"/>
  <c r="M17" i="1"/>
  <c r="G21" i="1"/>
  <c r="M15" i="1"/>
  <c r="V15" i="1"/>
  <c r="P12" i="1"/>
  <c r="G20" i="1"/>
  <c r="M18" i="1"/>
  <c r="S12" i="1"/>
  <c r="M14" i="1"/>
  <c r="S15" i="1"/>
  <c r="M11" i="1"/>
  <c r="S13" i="1"/>
  <c r="M10" i="1"/>
  <c r="S18" i="1"/>
  <c r="M21" i="1"/>
  <c r="G16" i="1"/>
  <c r="S16" i="1"/>
  <c r="M20" i="1"/>
  <c r="S17" i="1"/>
  <c r="M19" i="1"/>
  <c r="G17" i="1"/>
  <c r="M13" i="1"/>
  <c r="S21" i="1"/>
  <c r="S20" i="1"/>
  <c r="M12" i="1"/>
  <c r="G11" i="1"/>
  <c r="S11" i="1"/>
  <c r="S10" i="1"/>
  <c r="G13" i="1" l="1"/>
  <c r="G15" i="1"/>
  <c r="G14" i="1"/>
  <c r="G18" i="1"/>
  <c r="G19" i="1"/>
  <c r="G12" i="1"/>
  <c r="J23" i="1"/>
  <c r="P23" i="1"/>
  <c r="P25" i="1" s="1"/>
  <c r="V23" i="1"/>
  <c r="M23" i="1"/>
  <c r="S23" i="1"/>
  <c r="V25" i="1" l="1"/>
  <c r="V90" i="1"/>
  <c r="V93" i="1" s="1"/>
  <c r="V101" i="1"/>
  <c r="V87" i="1"/>
  <c r="V116" i="1"/>
  <c r="V81" i="1"/>
  <c r="V75" i="1"/>
  <c r="V74" i="1"/>
  <c r="V121" i="1"/>
  <c r="S25" i="1"/>
  <c r="S161" i="1"/>
  <c r="S162" i="1" s="1"/>
  <c r="S91" i="1"/>
  <c r="S72" i="1"/>
  <c r="P152" i="1"/>
  <c r="P115" i="1"/>
  <c r="P75" i="1"/>
  <c r="P146" i="1"/>
  <c r="P123" i="1"/>
  <c r="P124" i="1" s="1"/>
  <c r="P126" i="1"/>
  <c r="P121" i="1"/>
  <c r="M24" i="1"/>
  <c r="M27" i="1" s="1"/>
  <c r="M90" i="1"/>
  <c r="M93" i="1" s="1"/>
  <c r="M67" i="1"/>
  <c r="M101" i="1"/>
  <c r="M123" i="1"/>
  <c r="M124" i="1" s="1"/>
  <c r="J30" i="1"/>
  <c r="J92" i="1"/>
  <c r="J123" i="1"/>
  <c r="J124" i="1" s="1"/>
  <c r="G23" i="1"/>
  <c r="G25" i="1" s="1"/>
  <c r="G26" i="1" s="1"/>
  <c r="G79" i="1" s="1"/>
  <c r="G116" i="1"/>
  <c r="G121" i="1"/>
  <c r="V30" i="1"/>
  <c r="V26" i="1"/>
  <c r="V86" i="1" s="1"/>
  <c r="P30" i="1"/>
  <c r="P24" i="1"/>
  <c r="P27" i="1" s="1"/>
  <c r="S26" i="1"/>
  <c r="S79" i="1" s="1"/>
  <c r="M25" i="1"/>
  <c r="M30" i="1"/>
  <c r="J24" i="1"/>
  <c r="J31" i="1"/>
  <c r="J25" i="1"/>
  <c r="J37" i="1" s="1"/>
  <c r="S30" i="1"/>
  <c r="V24" i="1"/>
  <c r="V27" i="1" s="1"/>
  <c r="G24" i="1"/>
  <c r="S24" i="1"/>
  <c r="G30" i="1"/>
  <c r="G32" i="1" s="1"/>
  <c r="P26" i="1"/>
  <c r="P37" i="1"/>
  <c r="M44" i="1"/>
  <c r="M28" i="1"/>
  <c r="V32" i="1" l="1"/>
  <c r="V84" i="1"/>
  <c r="V88" i="1" s="1"/>
  <c r="V148" i="1"/>
  <c r="V92" i="1"/>
  <c r="V95" i="1"/>
  <c r="V98" i="1" s="1"/>
  <c r="V102" i="1"/>
  <c r="V150" i="1"/>
  <c r="V152" i="1"/>
  <c r="V85" i="1"/>
  <c r="V132" i="1"/>
  <c r="V96" i="1"/>
  <c r="V115" i="1"/>
  <c r="V122" i="1"/>
  <c r="V123" i="1"/>
  <c r="V124" i="1" s="1"/>
  <c r="V68" i="1"/>
  <c r="V142" i="1"/>
  <c r="V140" i="1"/>
  <c r="V128" i="1"/>
  <c r="V63" i="1"/>
  <c r="V126" i="1"/>
  <c r="V31" i="1"/>
  <c r="V34" i="1" s="1"/>
  <c r="V37" i="1"/>
  <c r="V136" i="1"/>
  <c r="V111" i="1"/>
  <c r="V120" i="1"/>
  <c r="V72" i="1"/>
  <c r="S27" i="1"/>
  <c r="S28" i="1" s="1"/>
  <c r="S116" i="1" s="1"/>
  <c r="S156" i="1"/>
  <c r="S144" i="1"/>
  <c r="S142" i="1"/>
  <c r="S32" i="1"/>
  <c r="S101" i="1"/>
  <c r="S123" i="1"/>
  <c r="S124" i="1" s="1"/>
  <c r="S78" i="1"/>
  <c r="S37" i="1"/>
  <c r="S148" i="1"/>
  <c r="S63" i="1"/>
  <c r="S122" i="1"/>
  <c r="P38" i="1"/>
  <c r="P67" i="1"/>
  <c r="P92" i="1"/>
  <c r="P122" i="1"/>
  <c r="P159" i="1"/>
  <c r="P85" i="1"/>
  <c r="P97" i="1"/>
  <c r="P132" i="1"/>
  <c r="P84" i="1"/>
  <c r="P88" i="1" s="1"/>
  <c r="P95" i="1"/>
  <c r="P98" i="1" s="1"/>
  <c r="P101" i="1"/>
  <c r="P87" i="1"/>
  <c r="P107" i="1"/>
  <c r="P136" i="1"/>
  <c r="P150" i="1"/>
  <c r="P90" i="1"/>
  <c r="P93" i="1" s="1"/>
  <c r="P102" i="1"/>
  <c r="P112" i="1"/>
  <c r="P111" i="1"/>
  <c r="P144" i="1"/>
  <c r="P61" i="1"/>
  <c r="P117" i="1"/>
  <c r="P118" i="1" s="1"/>
  <c r="P156" i="1"/>
  <c r="P120" i="1"/>
  <c r="P66" i="1"/>
  <c r="P130" i="1"/>
  <c r="P114" i="1"/>
  <c r="P68" i="1"/>
  <c r="P62" i="1"/>
  <c r="P63" i="1"/>
  <c r="P44" i="1"/>
  <c r="P73" i="1"/>
  <c r="P91" i="1"/>
  <c r="P74" i="1"/>
  <c r="P32" i="1"/>
  <c r="P69" i="1"/>
  <c r="M45" i="1"/>
  <c r="M122" i="1"/>
  <c r="M31" i="1"/>
  <c r="M84" i="1"/>
  <c r="M88" i="1" s="1"/>
  <c r="M148" i="1"/>
  <c r="M132" i="1"/>
  <c r="M111" i="1"/>
  <c r="M116" i="1"/>
  <c r="M63" i="1"/>
  <c r="M66" i="1"/>
  <c r="M140" i="1"/>
  <c r="M26" i="1"/>
  <c r="M69" i="1" s="1"/>
  <c r="M97" i="1"/>
  <c r="M73" i="1"/>
  <c r="M80" i="1"/>
  <c r="M61" i="1"/>
  <c r="M102" i="1"/>
  <c r="M136" i="1"/>
  <c r="M114" i="1"/>
  <c r="J38" i="1"/>
  <c r="J41" i="1" s="1"/>
  <c r="J106" i="1"/>
  <c r="J109" i="1" s="1"/>
  <c r="J34" i="1"/>
  <c r="J35" i="1" s="1"/>
  <c r="J154" i="1"/>
  <c r="J114" i="1"/>
  <c r="J78" i="1"/>
  <c r="J27" i="1"/>
  <c r="J140" i="1"/>
  <c r="J32" i="1"/>
  <c r="J150" i="1"/>
  <c r="J84" i="1"/>
  <c r="J88" i="1" s="1"/>
  <c r="J142" i="1"/>
  <c r="J63" i="1"/>
  <c r="G158" i="1"/>
  <c r="G144" i="1"/>
  <c r="G27" i="1"/>
  <c r="G90" i="1"/>
  <c r="G62" i="1"/>
  <c r="G146" i="1"/>
  <c r="G154" i="1"/>
  <c r="G33" i="1"/>
  <c r="G115" i="1" s="1"/>
  <c r="G80" i="1"/>
  <c r="G37" i="1"/>
  <c r="G161" i="1"/>
  <c r="G159" i="1"/>
  <c r="G67" i="1"/>
  <c r="G92" i="1"/>
  <c r="G150" i="1"/>
  <c r="G101" i="1"/>
  <c r="G95" i="1"/>
  <c r="G152" i="1"/>
  <c r="G66" i="1"/>
  <c r="G68" i="1"/>
  <c r="G72" i="1"/>
  <c r="G117" i="1"/>
  <c r="G130" i="1"/>
  <c r="G126" i="1"/>
  <c r="G123" i="1"/>
  <c r="G63" i="1"/>
  <c r="J44" i="1"/>
  <c r="J45" i="1" s="1"/>
  <c r="V33" i="1"/>
  <c r="V117" i="1" s="1"/>
  <c r="V118" i="1" s="1"/>
  <c r="P28" i="1"/>
  <c r="M32" i="1"/>
  <c r="P31" i="1"/>
  <c r="P34" i="1" s="1"/>
  <c r="J42" i="1"/>
  <c r="M37" i="1"/>
  <c r="V35" i="1"/>
  <c r="J26" i="1"/>
  <c r="J159" i="1" s="1"/>
  <c r="G39" i="1"/>
  <c r="G44" i="1"/>
  <c r="S31" i="1"/>
  <c r="V28" i="1"/>
  <c r="V44" i="1"/>
  <c r="V45" i="1" s="1"/>
  <c r="S44" i="1"/>
  <c r="G31" i="1"/>
  <c r="P33" i="1"/>
  <c r="P39" i="1"/>
  <c r="P40" i="1" s="1"/>
  <c r="V112" i="1" l="1"/>
  <c r="V154" i="1"/>
  <c r="V38" i="1"/>
  <c r="V41" i="1" s="1"/>
  <c r="V134" i="1"/>
  <c r="V91" i="1"/>
  <c r="V79" i="1"/>
  <c r="V114" i="1"/>
  <c r="V138" i="1"/>
  <c r="V46" i="1"/>
  <c r="V47" i="1" s="1"/>
  <c r="V158" i="1"/>
  <c r="V108" i="1"/>
  <c r="V39" i="1"/>
  <c r="V103" i="1"/>
  <c r="V73" i="1"/>
  <c r="V76" i="1" s="1"/>
  <c r="V144" i="1"/>
  <c r="V62" i="1"/>
  <c r="V60" i="1"/>
  <c r="V64" i="1" s="1"/>
  <c r="V69" i="1"/>
  <c r="V70" i="1" s="1"/>
  <c r="V156" i="1"/>
  <c r="V130" i="1"/>
  <c r="V61" i="1"/>
  <c r="S38" i="1"/>
  <c r="S41" i="1" s="1"/>
  <c r="S62" i="1"/>
  <c r="S39" i="1"/>
  <c r="S134" i="1"/>
  <c r="S80" i="1"/>
  <c r="S82" i="1" s="1"/>
  <c r="S45" i="1"/>
  <c r="S73" i="1"/>
  <c r="S132" i="1"/>
  <c r="S112" i="1"/>
  <c r="S81" i="1"/>
  <c r="S34" i="1"/>
  <c r="S140" i="1"/>
  <c r="S74" i="1"/>
  <c r="S128" i="1"/>
  <c r="S146" i="1"/>
  <c r="S66" i="1"/>
  <c r="S61" i="1"/>
  <c r="S33" i="1"/>
  <c r="S150" i="1"/>
  <c r="S90" i="1"/>
  <c r="S93" i="1" s="1"/>
  <c r="S152" i="1"/>
  <c r="S121" i="1"/>
  <c r="S69" i="1"/>
  <c r="P46" i="1"/>
  <c r="P148" i="1"/>
  <c r="P45" i="1"/>
  <c r="P134" i="1" s="1"/>
  <c r="P154" i="1"/>
  <c r="P142" i="1"/>
  <c r="P60" i="1"/>
  <c r="P64" i="1" s="1"/>
  <c r="P35" i="1"/>
  <c r="P161" i="1"/>
  <c r="P162" i="1" s="1"/>
  <c r="P96" i="1"/>
  <c r="P103" i="1"/>
  <c r="P86" i="1"/>
  <c r="P106" i="1"/>
  <c r="P109" i="1" s="1"/>
  <c r="P138" i="1"/>
  <c r="P140" i="1"/>
  <c r="P78" i="1"/>
  <c r="P70" i="1"/>
  <c r="P41" i="1"/>
  <c r="P108" i="1"/>
  <c r="P81" i="1"/>
  <c r="P79" i="1"/>
  <c r="P80" i="1"/>
  <c r="M33" i="1"/>
  <c r="M160" i="1"/>
  <c r="M152" i="1"/>
  <c r="M85" i="1"/>
  <c r="M92" i="1"/>
  <c r="M115" i="1"/>
  <c r="M126" i="1"/>
  <c r="M138" i="1"/>
  <c r="M75" i="1"/>
  <c r="M128" i="1"/>
  <c r="M34" i="1"/>
  <c r="M134" i="1"/>
  <c r="M146" i="1"/>
  <c r="M38" i="1"/>
  <c r="M103" i="1"/>
  <c r="M79" i="1"/>
  <c r="M81" i="1"/>
  <c r="M120" i="1"/>
  <c r="J85" i="1"/>
  <c r="J101" i="1"/>
  <c r="J60" i="1"/>
  <c r="J64" i="1" s="1"/>
  <c r="J79" i="1"/>
  <c r="J87" i="1"/>
  <c r="J62" i="1"/>
  <c r="AC63" i="1"/>
  <c r="AD63" i="1" s="1"/>
  <c r="J161" i="1"/>
  <c r="J162" i="1" s="1"/>
  <c r="J121" i="1"/>
  <c r="J39" i="1"/>
  <c r="J33" i="1"/>
  <c r="J100" i="1"/>
  <c r="J104" i="1" s="1"/>
  <c r="J108" i="1"/>
  <c r="J148" i="1"/>
  <c r="J111" i="1"/>
  <c r="J138" i="1"/>
  <c r="J117" i="1"/>
  <c r="J118" i="1" s="1"/>
  <c r="J48" i="1"/>
  <c r="J134" i="1"/>
  <c r="J112" i="1"/>
  <c r="AC101" i="1"/>
  <c r="AD101" i="1" s="1"/>
  <c r="J28" i="1"/>
  <c r="J90" i="1"/>
  <c r="J93" i="1" s="1"/>
  <c r="J46" i="1"/>
  <c r="J160" i="1"/>
  <c r="J91" i="1"/>
  <c r="J67" i="1"/>
  <c r="J152" i="1"/>
  <c r="J96" i="1"/>
  <c r="J73" i="1"/>
  <c r="J74" i="1"/>
  <c r="J146" i="1"/>
  <c r="G40" i="1"/>
  <c r="G148" i="1"/>
  <c r="G100" i="1"/>
  <c r="G102" i="1"/>
  <c r="G61" i="1"/>
  <c r="G45" i="1"/>
  <c r="G91" i="1"/>
  <c r="G108" i="1"/>
  <c r="G111" i="1"/>
  <c r="G162" i="1"/>
  <c r="G118" i="1"/>
  <c r="G38" i="1"/>
  <c r="G41" i="1" s="1"/>
  <c r="G140" i="1"/>
  <c r="G69" i="1"/>
  <c r="G93" i="1"/>
  <c r="G34" i="1"/>
  <c r="G46" i="1" s="1"/>
  <c r="G160" i="1"/>
  <c r="G81" i="1"/>
  <c r="AC123" i="1"/>
  <c r="AD123" i="1" s="1"/>
  <c r="G124" i="1"/>
  <c r="G98" i="1"/>
  <c r="G28" i="1"/>
  <c r="G97" i="1"/>
  <c r="G106" i="1"/>
  <c r="G96" i="1"/>
  <c r="G73" i="1"/>
  <c r="G103" i="1"/>
  <c r="G120" i="1"/>
  <c r="G114" i="1"/>
  <c r="G138" i="1"/>
  <c r="M39" i="1"/>
  <c r="G35" i="1"/>
  <c r="V40" i="1" l="1"/>
  <c r="V107" i="1"/>
  <c r="V146" i="1"/>
  <c r="V80" i="1"/>
  <c r="V48" i="1"/>
  <c r="V42" i="1"/>
  <c r="S35" i="1"/>
  <c r="S92" i="1"/>
  <c r="AC92" i="1" s="1"/>
  <c r="AD92" i="1" s="1"/>
  <c r="S46" i="1"/>
  <c r="S158" i="1"/>
  <c r="S159" i="1"/>
  <c r="S67" i="1"/>
  <c r="S108" i="1"/>
  <c r="S136" i="1"/>
  <c r="S96" i="1"/>
  <c r="AC96" i="1" s="1"/>
  <c r="AD96" i="1" s="1"/>
  <c r="S75" i="1"/>
  <c r="S76" i="1" s="1"/>
  <c r="S40" i="1"/>
  <c r="S114" i="1"/>
  <c r="AC114" i="1" s="1"/>
  <c r="AD114" i="1" s="1"/>
  <c r="AC67" i="1"/>
  <c r="AD67" i="1" s="1"/>
  <c r="S48" i="1"/>
  <c r="S49" i="1" s="1"/>
  <c r="S42" i="1"/>
  <c r="AC140" i="1"/>
  <c r="AD140" i="1" s="1"/>
  <c r="AC79" i="1"/>
  <c r="AD79" i="1" s="1"/>
  <c r="P82" i="1"/>
  <c r="AC148" i="1"/>
  <c r="AD148" i="1" s="1"/>
  <c r="P158" i="1"/>
  <c r="P100" i="1"/>
  <c r="P104" i="1" s="1"/>
  <c r="P116" i="1"/>
  <c r="P72" i="1"/>
  <c r="P76" i="1" s="1"/>
  <c r="P48" i="1"/>
  <c r="P49" i="1" s="1"/>
  <c r="P42" i="1"/>
  <c r="P47" i="1"/>
  <c r="P160" i="1" s="1"/>
  <c r="P128" i="1"/>
  <c r="M40" i="1"/>
  <c r="M107" i="1"/>
  <c r="M96" i="1"/>
  <c r="M150" i="1"/>
  <c r="AC150" i="1" s="1"/>
  <c r="AD150" i="1" s="1"/>
  <c r="M108" i="1"/>
  <c r="AC108" i="1" s="1"/>
  <c r="AD108" i="1" s="1"/>
  <c r="M95" i="1"/>
  <c r="M98" i="1" s="1"/>
  <c r="M87" i="1"/>
  <c r="M112" i="1"/>
  <c r="M154" i="1"/>
  <c r="M156" i="1"/>
  <c r="M142" i="1"/>
  <c r="M74" i="1"/>
  <c r="M60" i="1"/>
  <c r="M64" i="1" s="1"/>
  <c r="M68" i="1"/>
  <c r="M70" i="1" s="1"/>
  <c r="M86" i="1"/>
  <c r="M35" i="1"/>
  <c r="M46" i="1"/>
  <c r="M159" i="1"/>
  <c r="M91" i="1"/>
  <c r="AC91" i="1" s="1"/>
  <c r="AD91" i="1" s="1"/>
  <c r="AC146" i="1"/>
  <c r="AD146" i="1" s="1"/>
  <c r="AC152" i="1"/>
  <c r="AD152" i="1" s="1"/>
  <c r="M41" i="1"/>
  <c r="M106" i="1"/>
  <c r="M109" i="1" s="1"/>
  <c r="AC90" i="1"/>
  <c r="AD90" i="1" s="1"/>
  <c r="J72" i="1"/>
  <c r="J80" i="1"/>
  <c r="J61" i="1"/>
  <c r="AC61" i="1" s="1"/>
  <c r="AD61" i="1" s="1"/>
  <c r="J144" i="1"/>
  <c r="AC73" i="1"/>
  <c r="AD73" i="1" s="1"/>
  <c r="J47" i="1"/>
  <c r="J158" i="1"/>
  <c r="J122" i="1"/>
  <c r="J49" i="1"/>
  <c r="J103" i="1"/>
  <c r="J40" i="1"/>
  <c r="J95" i="1"/>
  <c r="J75" i="1"/>
  <c r="G47" i="1"/>
  <c r="G84" i="1"/>
  <c r="G74" i="1"/>
  <c r="G136" i="1"/>
  <c r="G87" i="1"/>
  <c r="G132" i="1"/>
  <c r="G112" i="1"/>
  <c r="G128" i="1"/>
  <c r="G78" i="1"/>
  <c r="G75" i="1"/>
  <c r="AC75" i="1" s="1"/>
  <c r="AD75" i="1" s="1"/>
  <c r="G70" i="1"/>
  <c r="G104" i="1"/>
  <c r="G42" i="1"/>
  <c r="G142" i="1" s="1"/>
  <c r="AC142" i="1" s="1"/>
  <c r="AD142" i="1" s="1"/>
  <c r="G48" i="1"/>
  <c r="G49" i="1" s="1"/>
  <c r="G86" i="1"/>
  <c r="G85" i="1"/>
  <c r="G107" i="1"/>
  <c r="G134" i="1"/>
  <c r="AC134" i="1" s="1"/>
  <c r="AD134" i="1" s="1"/>
  <c r="G60" i="1"/>
  <c r="G156" i="1"/>
  <c r="G122" i="1"/>
  <c r="G109" i="1"/>
  <c r="AC80" i="1" l="1"/>
  <c r="AD80" i="1" s="1"/>
  <c r="V159" i="1"/>
  <c r="AC159" i="1" s="1"/>
  <c r="AD159" i="1" s="1"/>
  <c r="V106" i="1"/>
  <c r="V109" i="1" s="1"/>
  <c r="V78" i="1"/>
  <c r="V82" i="1" s="1"/>
  <c r="V49" i="1"/>
  <c r="V100" i="1" s="1"/>
  <c r="V104" i="1" s="1"/>
  <c r="V161" i="1"/>
  <c r="V162" i="1" s="1"/>
  <c r="V160" i="1"/>
  <c r="V97" i="1"/>
  <c r="S160" i="1"/>
  <c r="AC160" i="1" s="1"/>
  <c r="AD160" i="1" s="1"/>
  <c r="S87" i="1"/>
  <c r="S115" i="1"/>
  <c r="S126" i="1"/>
  <c r="S107" i="1"/>
  <c r="S103" i="1"/>
  <c r="S85" i="1"/>
  <c r="AC85" i="1" s="1"/>
  <c r="AD85" i="1" s="1"/>
  <c r="S120" i="1"/>
  <c r="AC120" i="1" s="1"/>
  <c r="AD120" i="1" s="1"/>
  <c r="S117" i="1"/>
  <c r="S118" i="1" s="1"/>
  <c r="AC87" i="1"/>
  <c r="AD87" i="1" s="1"/>
  <c r="AC103" i="1"/>
  <c r="AD103" i="1" s="1"/>
  <c r="S102" i="1"/>
  <c r="S86" i="1"/>
  <c r="AC86" i="1" s="1"/>
  <c r="AD86" i="1" s="1"/>
  <c r="S100" i="1"/>
  <c r="S104" i="1" s="1"/>
  <c r="S47" i="1"/>
  <c r="S130" i="1" s="1"/>
  <c r="S84" i="1"/>
  <c r="S88" i="1" s="1"/>
  <c r="S95" i="1"/>
  <c r="S98" i="1" s="1"/>
  <c r="S111" i="1"/>
  <c r="AC111" i="1" s="1"/>
  <c r="AD111" i="1" s="1"/>
  <c r="S138" i="1"/>
  <c r="AC138" i="1" s="1"/>
  <c r="AD138" i="1" s="1"/>
  <c r="S154" i="1"/>
  <c r="AC154" i="1" s="1"/>
  <c r="AD154" i="1" s="1"/>
  <c r="S68" i="1"/>
  <c r="S70" i="1" s="1"/>
  <c r="S106" i="1"/>
  <c r="S109" i="1" s="1"/>
  <c r="S97" i="1"/>
  <c r="AC93" i="1"/>
  <c r="M48" i="1"/>
  <c r="M49" i="1" s="1"/>
  <c r="M100" i="1"/>
  <c r="M42" i="1"/>
  <c r="M62" i="1" s="1"/>
  <c r="AC62" i="1" s="1"/>
  <c r="AD62" i="1" s="1"/>
  <c r="AC112" i="1"/>
  <c r="AD112" i="1" s="1"/>
  <c r="M47" i="1"/>
  <c r="M158" i="1"/>
  <c r="AC158" i="1" s="1"/>
  <c r="M161" i="1"/>
  <c r="M78" i="1"/>
  <c r="M82" i="1" s="1"/>
  <c r="M121" i="1"/>
  <c r="AC121" i="1" s="1"/>
  <c r="AD121" i="1" s="1"/>
  <c r="M144" i="1"/>
  <c r="AC144" i="1" s="1"/>
  <c r="AD144" i="1" s="1"/>
  <c r="M130" i="1"/>
  <c r="AC122" i="1"/>
  <c r="AD122" i="1" s="1"/>
  <c r="AC136" i="1"/>
  <c r="AD136" i="1" s="1"/>
  <c r="J115" i="1"/>
  <c r="J69" i="1"/>
  <c r="AC69" i="1" s="1"/>
  <c r="AD69" i="1" s="1"/>
  <c r="J76" i="1"/>
  <c r="J98" i="1"/>
  <c r="AC156" i="1"/>
  <c r="AD156" i="1" s="1"/>
  <c r="J132" i="1"/>
  <c r="J107" i="1"/>
  <c r="AC107" i="1" s="1"/>
  <c r="J136" i="1"/>
  <c r="J116" i="1"/>
  <c r="AC116" i="1" s="1"/>
  <c r="AD116" i="1" s="1"/>
  <c r="J126" i="1"/>
  <c r="AC126" i="1" s="1"/>
  <c r="AD126" i="1" s="1"/>
  <c r="J128" i="1"/>
  <c r="AC128" i="1" s="1"/>
  <c r="AD128" i="1" s="1"/>
  <c r="J81" i="1"/>
  <c r="AC81" i="1" s="1"/>
  <c r="AD81" i="1" s="1"/>
  <c r="AC132" i="1"/>
  <c r="AD132" i="1" s="1"/>
  <c r="J86" i="1"/>
  <c r="J97" i="1"/>
  <c r="AC97" i="1" s="1"/>
  <c r="AD97" i="1" s="1"/>
  <c r="J102" i="1"/>
  <c r="AC102" i="1" s="1"/>
  <c r="AD102" i="1" s="1"/>
  <c r="J68" i="1"/>
  <c r="AC68" i="1" s="1"/>
  <c r="AD68" i="1" s="1"/>
  <c r="J156" i="1"/>
  <c r="J66" i="1"/>
  <c r="J130" i="1"/>
  <c r="AC130" i="1" s="1"/>
  <c r="AD130" i="1" s="1"/>
  <c r="G82" i="1"/>
  <c r="AC74" i="1"/>
  <c r="G76" i="1"/>
  <c r="AC84" i="1"/>
  <c r="G88" i="1"/>
  <c r="AC60" i="1"/>
  <c r="G64" i="1"/>
  <c r="AC106" i="1" l="1"/>
  <c r="AD106" i="1" s="1"/>
  <c r="AC95" i="1"/>
  <c r="AC98" i="1" s="1"/>
  <c r="AC115" i="1"/>
  <c r="AD115" i="1" s="1"/>
  <c r="AD158" i="1"/>
  <c r="AC124" i="1"/>
  <c r="M104" i="1"/>
  <c r="AC100" i="1"/>
  <c r="AD100" i="1" s="1"/>
  <c r="M72" i="1"/>
  <c r="M117" i="1"/>
  <c r="AC78" i="1"/>
  <c r="AC82" i="1" s="1"/>
  <c r="M162" i="1"/>
  <c r="AC161" i="1"/>
  <c r="AD161" i="1" s="1"/>
  <c r="J82" i="1"/>
  <c r="AD107" i="1"/>
  <c r="J70" i="1"/>
  <c r="AC66" i="1"/>
  <c r="AC104" i="1"/>
  <c r="AD84" i="1"/>
  <c r="AC88" i="1"/>
  <c r="AD74" i="1"/>
  <c r="AD60" i="1"/>
  <c r="AC64" i="1"/>
  <c r="AD95" i="1" l="1"/>
  <c r="AD78" i="1"/>
  <c r="AC109" i="1"/>
  <c r="M76" i="1"/>
  <c r="AC72" i="1"/>
  <c r="M118" i="1"/>
  <c r="AC117" i="1"/>
  <c r="AC162" i="1"/>
  <c r="AC70" i="1"/>
  <c r="AD66" i="1"/>
  <c r="AD72" i="1" l="1"/>
  <c r="AC76" i="1"/>
  <c r="AD117" i="1"/>
  <c r="AC118" i="1"/>
</calcChain>
</file>

<file path=xl/sharedStrings.xml><?xml version="1.0" encoding="utf-8"?>
<sst xmlns="http://schemas.openxmlformats.org/spreadsheetml/2006/main" count="1995" uniqueCount="217">
  <si>
    <t xml:space="preserve"> CLASS</t>
  </si>
  <si>
    <t xml:space="preserve"> I</t>
  </si>
  <si>
    <t>II</t>
  </si>
  <si>
    <t>IV</t>
  </si>
  <si>
    <t>V</t>
  </si>
  <si>
    <t>VII</t>
  </si>
  <si>
    <t>VIII</t>
  </si>
  <si>
    <t>LOOKUP</t>
  </si>
  <si>
    <t>-TAB.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</si>
  <si>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</si>
  <si>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</si>
  <si>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</si>
  <si>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</si>
  <si>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</si>
  <si>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</si>
  <si>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</si>
  <si>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</si>
  <si>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</si>
  <si>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</si>
  <si>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</si>
  <si>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</si>
  <si>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</si>
  <si>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</si>
  <si>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</si>
  <si>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</si>
  <si>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</si>
  <si>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</si>
  <si>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</si>
  <si>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</si>
  <si>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</si>
  <si>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</si>
  <si>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</si>
  <si>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======</t>
  </si>
  <si>
    <t>=</t>
  </si>
  <si>
    <t>CLASS</t>
  </si>
  <si>
    <t>REASONS</t>
  </si>
  <si>
    <t>QUESTIONS</t>
  </si>
  <si>
    <t>PLACINGS</t>
  </si>
  <si>
    <t>GRAND</t>
  </si>
  <si>
    <t>TEAM</t>
  </si>
  <si>
    <t>-----------------------</t>
  </si>
  <si>
    <t>TOTAL</t>
  </si>
  <si>
    <t>OFFIC:</t>
  </si>
  <si>
    <t xml:space="preserve"> </t>
  </si>
  <si>
    <t xml:space="preserve"> CUTS:</t>
  </si>
  <si>
    <t>(top 3)</t>
  </si>
  <si>
    <t>Part. #</t>
  </si>
  <si>
    <t>First Name</t>
  </si>
  <si>
    <t>Last Name</t>
  </si>
  <si>
    <t>County</t>
  </si>
  <si>
    <t>PLACE</t>
  </si>
  <si>
    <t>SCORE</t>
  </si>
  <si>
    <t>Team</t>
  </si>
  <si>
    <t>Total</t>
  </si>
  <si>
    <t>Adam</t>
  </si>
  <si>
    <t>Walters</t>
  </si>
  <si>
    <t>Kayla</t>
  </si>
  <si>
    <t>King</t>
  </si>
  <si>
    <t>July 12, 2013</t>
  </si>
  <si>
    <t>Andrea</t>
  </si>
  <si>
    <t>Urbach</t>
  </si>
  <si>
    <t>Taylor</t>
  </si>
  <si>
    <t>Fritz</t>
  </si>
  <si>
    <t xml:space="preserve">Erin </t>
  </si>
  <si>
    <t>Logan</t>
  </si>
  <si>
    <t>Denby</t>
  </si>
  <si>
    <t>Roehm</t>
  </si>
  <si>
    <t>Rasch</t>
  </si>
  <si>
    <t>Cassidy</t>
  </si>
  <si>
    <t>Polzin</t>
  </si>
  <si>
    <t>Jacy</t>
  </si>
  <si>
    <t>Wacker</t>
  </si>
  <si>
    <t>Bobby</t>
  </si>
  <si>
    <t>Shelby</t>
  </si>
  <si>
    <t>Havens</t>
  </si>
  <si>
    <t>Kyanna</t>
  </si>
  <si>
    <t>Washe</t>
  </si>
  <si>
    <t xml:space="preserve">Brittany </t>
  </si>
  <si>
    <t>Shephard</t>
  </si>
  <si>
    <t>Hailey</t>
  </si>
  <si>
    <t>Sharrard</t>
  </si>
  <si>
    <t>Matthew</t>
  </si>
  <si>
    <t>AcMoody</t>
  </si>
  <si>
    <t>Katie</t>
  </si>
  <si>
    <t>Daniel</t>
  </si>
  <si>
    <t>Flynn</t>
  </si>
  <si>
    <t>Abigail</t>
  </si>
  <si>
    <t>Loren</t>
  </si>
  <si>
    <t>Jared</t>
  </si>
  <si>
    <t>Cailyn</t>
  </si>
  <si>
    <t>Hines</t>
  </si>
  <si>
    <t>Branch County 4-H Blue</t>
  </si>
  <si>
    <t>Rachel</t>
  </si>
  <si>
    <t>Kollin</t>
  </si>
  <si>
    <t>Johnson</t>
  </si>
  <si>
    <t>Brady</t>
  </si>
  <si>
    <t>Blasher</t>
  </si>
  <si>
    <t>Belding FFA IND</t>
  </si>
  <si>
    <t>Holsten</t>
  </si>
  <si>
    <t>Walkowe</t>
  </si>
  <si>
    <t>Alexandria</t>
  </si>
  <si>
    <t>Schut</t>
  </si>
  <si>
    <t xml:space="preserve">Joel </t>
  </si>
  <si>
    <t>Hugo</t>
  </si>
  <si>
    <t>500 possible</t>
  </si>
  <si>
    <t>1500 Pts.</t>
  </si>
  <si>
    <t>Senior FFA Division</t>
  </si>
  <si>
    <t>State 4-H/FFA Livestock Judging Contest</t>
  </si>
  <si>
    <t>Borup</t>
  </si>
  <si>
    <t>Saranac FFA</t>
  </si>
  <si>
    <t xml:space="preserve">Bethany </t>
  </si>
  <si>
    <t>Emily</t>
  </si>
  <si>
    <t>Ward</t>
  </si>
  <si>
    <t>Jacob</t>
  </si>
  <si>
    <t>Laver</t>
  </si>
  <si>
    <t>Kim</t>
  </si>
  <si>
    <t>Holzwart</t>
  </si>
  <si>
    <t>Laker FFA</t>
  </si>
  <si>
    <t>Emma</t>
  </si>
  <si>
    <t>Maust</t>
  </si>
  <si>
    <t xml:space="preserve">Holly </t>
  </si>
  <si>
    <t>Tait</t>
  </si>
  <si>
    <t xml:space="preserve">Amy </t>
  </si>
  <si>
    <t>Leitch</t>
  </si>
  <si>
    <t>Tyra</t>
  </si>
  <si>
    <t>Jonas</t>
  </si>
  <si>
    <t>Ravenna FFA - Blue</t>
  </si>
  <si>
    <t>Stephen</t>
  </si>
  <si>
    <t>Elwell</t>
  </si>
  <si>
    <t>Lillian</t>
  </si>
  <si>
    <t>Lieffers</t>
  </si>
  <si>
    <t>Mikayla</t>
  </si>
  <si>
    <t>Gerwig</t>
  </si>
  <si>
    <t>Ravenna FFA - Gold</t>
  </si>
  <si>
    <t>Tasha</t>
  </si>
  <si>
    <t>Klein</t>
  </si>
  <si>
    <t>Catherine</t>
  </si>
  <si>
    <t>Sokolowski</t>
  </si>
  <si>
    <t>Melissa</t>
  </si>
  <si>
    <t>McWatters</t>
  </si>
  <si>
    <t>Manchester FFA</t>
  </si>
  <si>
    <t>Saline FFA</t>
  </si>
  <si>
    <t>Dayna</t>
  </si>
  <si>
    <t>Smith</t>
  </si>
  <si>
    <t>Lapeer County FFA</t>
  </si>
  <si>
    <t>Allison</t>
  </si>
  <si>
    <t>Bell</t>
  </si>
  <si>
    <t xml:space="preserve">Hannah </t>
  </si>
  <si>
    <t>Fricko</t>
  </si>
  <si>
    <t>Fuhrman</t>
  </si>
  <si>
    <t>Perry FFA</t>
  </si>
  <si>
    <t>Sara</t>
  </si>
  <si>
    <t>Hendzel</t>
  </si>
  <si>
    <t xml:space="preserve">Shane </t>
  </si>
  <si>
    <t>Ionia FFA</t>
  </si>
  <si>
    <t>Austin</t>
  </si>
  <si>
    <t>Scheurer</t>
  </si>
  <si>
    <t>Alexis</t>
  </si>
  <si>
    <t>Knoblock</t>
  </si>
  <si>
    <t>Sanilac FFA</t>
  </si>
  <si>
    <t>Chase</t>
  </si>
  <si>
    <t>Bos</t>
  </si>
  <si>
    <t>Coopersville FFA</t>
  </si>
  <si>
    <t>James</t>
  </si>
  <si>
    <t>Brown</t>
  </si>
  <si>
    <t>Cassie</t>
  </si>
  <si>
    <t>Perrin</t>
  </si>
  <si>
    <t>Claire</t>
  </si>
  <si>
    <t>Zahn</t>
  </si>
  <si>
    <t>Branch FFA IND</t>
  </si>
  <si>
    <t>Victoria</t>
  </si>
  <si>
    <t>Olger</t>
  </si>
  <si>
    <t>Ovid-Elsie FFA</t>
  </si>
  <si>
    <t>Richard</t>
  </si>
  <si>
    <t>Samantha</t>
  </si>
  <si>
    <t>Saranac FFA IND</t>
  </si>
  <si>
    <t>Caledonia FFA</t>
  </si>
  <si>
    <t>Morgan</t>
  </si>
  <si>
    <t>Carrick</t>
  </si>
  <si>
    <t>Chippewa Hills FFA</t>
  </si>
  <si>
    <t>Arenac FFA</t>
  </si>
  <si>
    <t>Robert</t>
  </si>
  <si>
    <t xml:space="preserve">Cami </t>
  </si>
  <si>
    <t>Harris</t>
  </si>
  <si>
    <t>Chloe</t>
  </si>
  <si>
    <t>Payton</t>
  </si>
  <si>
    <t>Branch MS FFA IND - R</t>
  </si>
  <si>
    <t>Ovid-Elsie MS FFA - Q</t>
  </si>
  <si>
    <t>Sage</t>
  </si>
  <si>
    <t>Espinoza</t>
  </si>
  <si>
    <t>Miranda</t>
  </si>
  <si>
    <t>Hints</t>
  </si>
  <si>
    <t>Eric</t>
  </si>
  <si>
    <t>Sanilac IND</t>
  </si>
  <si>
    <t>Lexa</t>
  </si>
  <si>
    <t>Mary</t>
  </si>
  <si>
    <t>Jessica</t>
  </si>
  <si>
    <t>Hettinger</t>
  </si>
  <si>
    <t>Souinski</t>
  </si>
  <si>
    <t>Dunbar</t>
  </si>
  <si>
    <t>Behcer</t>
  </si>
  <si>
    <t>Fremont FFA</t>
  </si>
  <si>
    <t>Hereford Heifers</t>
  </si>
  <si>
    <t>Mkt Steers</t>
  </si>
  <si>
    <t>Ewe Lambs</t>
  </si>
  <si>
    <t>Ram Lambs</t>
  </si>
  <si>
    <t>Mkt Hogs</t>
  </si>
  <si>
    <t>Gilts</t>
  </si>
  <si>
    <t>Hogs</t>
  </si>
  <si>
    <t>Rams</t>
  </si>
  <si>
    <t>Heifers</t>
  </si>
  <si>
    <t>State Winner</t>
  </si>
  <si>
    <t>Gold</t>
  </si>
  <si>
    <t>Ogemaw Heights</t>
  </si>
  <si>
    <t>Silver</t>
  </si>
  <si>
    <t>Alt. State Winner - Gold</t>
  </si>
  <si>
    <t>State Winner -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</si>
</sst>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26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Helv"/>
    </font>
    <font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indexed="16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indexed="53"/>
      <name val="Calibri"/>
      <family val="2"/>
      <scheme val="minor"/>
    </font>
    <font>
      <sz val="11"/>
      <color indexed="29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15"/>
      <name val="Calibri"/>
      <family val="2"/>
      <scheme val="minor"/>
    </font>
    <font>
      <sz val="11"/>
      <color indexed="56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116">
    <xf numFmtId="164" fontId="0" fillId="0" borderId="0" xfId="0"/>
    <xf numFmtId="164" fontId="0" fillId="0" borderId="0" xfId="0" applyAlignment="1">
      <alignment horizontal="left"/>
    </xf>
    <xf numFmtId="164" fontId="0" fillId="0" borderId="0" xfId="0" applyAlignment="1"/>
    <xf numFmtId="164" fontId="0" fillId="0" borderId="0" xfId="0" applyAlignment="1">
      <alignment horizontal="center"/>
    </xf>
    <xf numFmtId="164" fontId="0" fillId="0" borderId="0" xfId="0" applyAlignment="1" applyProtection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7" fillId="0" borderId="0" xfId="0" applyFont="1"/>
    <xf numFmtId="164" fontId="8" fillId="0" borderId="0" xfId="0" applyFont="1"/>
    <xf numFmtId="164" fontId="9" fillId="0" borderId="0" xfId="0" applyFont="1"/>
    <xf numFmtId="164" fontId="9" fillId="0" borderId="0" xfId="0" applyFont="1" applyAlignment="1">
      <alignment horizontal="center"/>
    </xf>
    <xf numFmtId="164" fontId="10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left"/>
    </xf>
    <xf numFmtId="164" fontId="10" fillId="0" borderId="0" xfId="0" applyNumberFormat="1" applyFont="1" applyAlignment="1" applyProtection="1">
      <alignment horizontal="left"/>
    </xf>
    <xf numFmtId="164" fontId="11" fillId="0" borderId="0" xfId="0" applyFont="1" applyProtection="1">
      <protection locked="0"/>
    </xf>
    <xf numFmtId="164" fontId="11" fillId="0" borderId="0" xfId="0" applyNumberFormat="1" applyFont="1" applyAlignment="1" applyProtection="1">
      <alignment horizontal="left"/>
    </xf>
    <xf numFmtId="164" fontId="12" fillId="0" borderId="0" xfId="0" applyFont="1" applyProtection="1">
      <protection locked="0"/>
    </xf>
    <xf numFmtId="164" fontId="12" fillId="0" borderId="0" xfId="0" applyNumberFormat="1" applyFont="1" applyAlignment="1" applyProtection="1">
      <alignment horizontal="left"/>
    </xf>
    <xf numFmtId="164" fontId="13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left"/>
    </xf>
    <xf numFmtId="164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left"/>
    </xf>
    <xf numFmtId="164" fontId="15" fillId="0" borderId="0" xfId="0" applyFont="1" applyProtection="1">
      <protection locked="0"/>
    </xf>
    <xf numFmtId="164" fontId="15" fillId="0" borderId="0" xfId="0" applyNumberFormat="1" applyFont="1" applyAlignment="1" applyProtection="1">
      <alignment horizontal="left"/>
    </xf>
    <xf numFmtId="164" fontId="13" fillId="0" borderId="0" xfId="0" applyFont="1" applyAlignment="1" applyProtection="1">
      <alignment horizontal="center"/>
      <protection locked="0"/>
    </xf>
    <xf numFmtId="164" fontId="16" fillId="0" borderId="0" xfId="0" applyFont="1" applyAlignment="1" applyProtection="1">
      <alignment horizontal="center"/>
      <protection locked="0"/>
    </xf>
    <xf numFmtId="164" fontId="17" fillId="0" borderId="0" xfId="0" applyFont="1" applyAlignment="1" applyProtection="1">
      <alignment horizontal="center"/>
      <protection locked="0"/>
    </xf>
    <xf numFmtId="164" fontId="18" fillId="0" borderId="0" xfId="0" applyFont="1" applyAlignment="1" applyProtection="1">
      <alignment horizontal="center"/>
      <protection locked="0"/>
    </xf>
    <xf numFmtId="164" fontId="19" fillId="0" borderId="0" xfId="0" applyFont="1" applyAlignment="1">
      <alignment horizontal="center"/>
    </xf>
    <xf numFmtId="164" fontId="20" fillId="0" borderId="0" xfId="0" applyFont="1" applyAlignment="1">
      <alignment horizontal="center"/>
    </xf>
    <xf numFmtId="164" fontId="10" fillId="0" borderId="0" xfId="0" applyFont="1" applyAlignment="1">
      <alignment horizontal="center"/>
    </xf>
    <xf numFmtId="164" fontId="21" fillId="0" borderId="0" xfId="0" applyFont="1" applyAlignment="1">
      <alignment horizontal="center"/>
    </xf>
    <xf numFmtId="164" fontId="9" fillId="0" borderId="0" xfId="0" applyNumberFormat="1" applyFont="1" applyProtection="1"/>
    <xf numFmtId="164" fontId="10" fillId="0" borderId="0" xfId="0" applyNumberFormat="1" applyFont="1" applyProtection="1"/>
    <xf numFmtId="164" fontId="11" fillId="0" borderId="0" xfId="0" applyNumberFormat="1" applyFont="1" applyProtection="1"/>
    <xf numFmtId="164" fontId="12" fillId="0" borderId="0" xfId="0" applyNumberFormat="1" applyFont="1" applyProtection="1"/>
    <xf numFmtId="164" fontId="13" fillId="0" borderId="0" xfId="0" applyNumberFormat="1" applyFont="1" applyProtection="1"/>
    <xf numFmtId="164" fontId="14" fillId="0" borderId="0" xfId="0" applyNumberFormat="1" applyFont="1" applyProtection="1"/>
    <xf numFmtId="164" fontId="15" fillId="0" borderId="0" xfId="0" applyNumberFormat="1" applyFont="1" applyProtection="1"/>
    <xf numFmtId="164" fontId="10" fillId="0" borderId="0" xfId="0" applyFont="1" applyProtection="1"/>
    <xf numFmtId="164" fontId="11" fillId="0" borderId="0" xfId="0" applyFont="1" applyProtection="1"/>
    <xf numFmtId="164" fontId="12" fillId="0" borderId="0" xfId="0" applyFont="1" applyProtection="1"/>
    <xf numFmtId="164" fontId="13" fillId="0" borderId="0" xfId="0" applyFont="1" applyProtection="1"/>
    <xf numFmtId="164" fontId="14" fillId="0" borderId="0" xfId="0" applyFont="1" applyProtection="1"/>
    <xf numFmtId="164" fontId="15" fillId="0" borderId="0" xfId="0" applyFont="1" applyProtection="1"/>
    <xf numFmtId="164" fontId="9" fillId="0" borderId="0" xfId="0" applyFont="1" applyProtection="1"/>
    <xf numFmtId="164" fontId="9" fillId="0" borderId="0" xfId="0" applyFont="1" applyAlignment="1" applyProtection="1">
      <alignment horizontal="center"/>
    </xf>
    <xf numFmtId="164" fontId="19" fillId="0" borderId="0" xfId="0" applyFont="1" applyAlignment="1" applyProtection="1">
      <alignment horizontal="center"/>
    </xf>
    <xf numFmtId="164" fontId="20" fillId="0" borderId="0" xfId="0" applyFont="1" applyAlignment="1" applyProtection="1">
      <alignment horizontal="center"/>
    </xf>
    <xf numFmtId="164" fontId="10" fillId="0" borderId="0" xfId="0" applyFont="1" applyAlignment="1" applyProtection="1">
      <alignment horizontal="center"/>
    </xf>
    <xf numFmtId="164" fontId="21" fillId="0" borderId="0" xfId="0" applyFont="1" applyAlignment="1" applyProtection="1">
      <alignment horizontal="center"/>
    </xf>
    <xf numFmtId="164" fontId="9" fillId="0" borderId="0" xfId="0" applyNumberFormat="1" applyFont="1" applyAlignment="1" applyProtection="1">
      <alignment horizontal="right"/>
    </xf>
    <xf numFmtId="164" fontId="9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fill"/>
      <protection locked="0"/>
    </xf>
    <xf numFmtId="164" fontId="11" fillId="0" borderId="0" xfId="0" applyNumberFormat="1" applyFont="1" applyAlignment="1" applyProtection="1">
      <alignment horizontal="fill"/>
      <protection locked="0"/>
    </xf>
    <xf numFmtId="164" fontId="12" fillId="0" borderId="0" xfId="0" applyNumberFormat="1" applyFont="1" applyAlignment="1" applyProtection="1">
      <alignment horizontal="fill"/>
      <protection locked="0"/>
    </xf>
    <xf numFmtId="164" fontId="13" fillId="0" borderId="0" xfId="0" applyNumberFormat="1" applyFont="1" applyAlignment="1" applyProtection="1">
      <alignment horizontal="fill"/>
      <protection locked="0"/>
    </xf>
    <xf numFmtId="164" fontId="14" fillId="0" borderId="0" xfId="0" applyNumberFormat="1" applyFont="1" applyAlignment="1" applyProtection="1">
      <alignment horizontal="fill"/>
      <protection locked="0"/>
    </xf>
    <xf numFmtId="164" fontId="15" fillId="0" borderId="0" xfId="0" applyNumberFormat="1" applyFont="1" applyAlignment="1" applyProtection="1">
      <alignment horizontal="fill"/>
      <protection locked="0"/>
    </xf>
    <xf numFmtId="164" fontId="9" fillId="0" borderId="0" xfId="0" applyFont="1" applyAlignment="1" applyProtection="1">
      <alignment horizontal="left"/>
    </xf>
    <xf numFmtId="164" fontId="10" fillId="0" borderId="0" xfId="0" applyFont="1" applyAlignment="1" applyProtection="1">
      <alignment horizontal="left"/>
      <protection locked="0"/>
    </xf>
    <xf numFmtId="164" fontId="10" fillId="0" borderId="0" xfId="0" applyFont="1" applyAlignment="1" applyProtection="1">
      <alignment horizontal="left"/>
    </xf>
    <xf numFmtId="164" fontId="11" fillId="0" borderId="0" xfId="0" applyFont="1" applyAlignment="1" applyProtection="1">
      <alignment horizontal="left"/>
      <protection locked="0"/>
    </xf>
    <xf numFmtId="164" fontId="22" fillId="0" borderId="0" xfId="0" applyNumberFormat="1" applyFont="1" applyAlignment="1" applyProtection="1">
      <alignment horizontal="left"/>
    </xf>
    <xf numFmtId="164" fontId="11" fillId="0" borderId="0" xfId="0" applyFont="1" applyAlignment="1" applyProtection="1">
      <alignment horizontal="left"/>
    </xf>
    <xf numFmtId="164" fontId="12" fillId="0" borderId="0" xfId="0" applyFont="1" applyAlignment="1" applyProtection="1">
      <alignment horizontal="left"/>
      <protection locked="0"/>
    </xf>
    <xf numFmtId="164" fontId="20" fillId="0" borderId="0" xfId="0" applyNumberFormat="1" applyFont="1" applyAlignment="1" applyProtection="1">
      <alignment horizontal="left"/>
    </xf>
    <xf numFmtId="164" fontId="12" fillId="0" borderId="0" xfId="0" applyFont="1" applyAlignment="1" applyProtection="1">
      <alignment horizontal="left"/>
    </xf>
    <xf numFmtId="164" fontId="13" fillId="0" borderId="0" xfId="0" applyFont="1" applyAlignment="1" applyProtection="1">
      <alignment horizontal="left"/>
      <protection locked="0"/>
    </xf>
    <xf numFmtId="164" fontId="13" fillId="0" borderId="0" xfId="0" applyFont="1" applyAlignment="1" applyProtection="1">
      <alignment horizontal="left"/>
    </xf>
    <xf numFmtId="164" fontId="14" fillId="0" borderId="0" xfId="0" applyFont="1" applyAlignment="1" applyProtection="1">
      <alignment horizontal="left"/>
      <protection locked="0"/>
    </xf>
    <xf numFmtId="164" fontId="14" fillId="0" borderId="0" xfId="0" applyFont="1" applyAlignment="1" applyProtection="1">
      <alignment horizontal="left"/>
    </xf>
    <xf numFmtId="164" fontId="15" fillId="0" borderId="0" xfId="0" applyFont="1" applyAlignment="1" applyProtection="1">
      <alignment horizontal="left"/>
      <protection locked="0"/>
    </xf>
    <xf numFmtId="164" fontId="15" fillId="0" borderId="0" xfId="0" applyFont="1" applyAlignment="1" applyProtection="1">
      <alignment horizontal="left"/>
    </xf>
    <xf numFmtId="164" fontId="9" fillId="0" borderId="0" xfId="0" applyFont="1" applyAlignment="1" applyProtection="1"/>
    <xf numFmtId="164" fontId="10" fillId="0" borderId="0" xfId="0" applyFont="1" applyAlignment="1" applyProtection="1">
      <protection locked="0"/>
    </xf>
    <xf numFmtId="164" fontId="11" fillId="0" borderId="0" xfId="0" applyFont="1" applyAlignment="1" applyProtection="1">
      <protection locked="0"/>
    </xf>
    <xf numFmtId="164" fontId="12" fillId="0" borderId="0" xfId="0" applyFont="1" applyAlignment="1" applyProtection="1">
      <protection locked="0"/>
    </xf>
    <xf numFmtId="164" fontId="13" fillId="0" borderId="0" xfId="0" applyFont="1" applyAlignment="1" applyProtection="1">
      <protection locked="0"/>
    </xf>
    <xf numFmtId="164" fontId="14" fillId="0" borderId="0" xfId="0" applyFont="1" applyAlignment="1" applyProtection="1">
      <protection locked="0"/>
    </xf>
    <xf numFmtId="164" fontId="15" fillId="0" borderId="0" xfId="0" applyFont="1" applyAlignment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164" fontId="18" fillId="0" borderId="0" xfId="0" applyNumberFormat="1" applyFont="1" applyAlignment="1" applyProtection="1">
      <alignment horizontal="center"/>
      <protection locked="0"/>
    </xf>
    <xf numFmtId="164" fontId="19" fillId="0" borderId="0" xfId="0" applyNumberFormat="1" applyFont="1" applyAlignment="1" applyProtection="1">
      <alignment horizontal="center"/>
    </xf>
    <xf numFmtId="164" fontId="20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164" fontId="9" fillId="0" borderId="0" xfId="0" quotePrefix="1" applyFont="1" applyProtection="1"/>
    <xf numFmtId="164" fontId="9" fillId="0" borderId="0" xfId="0" quotePrefix="1" applyNumberFormat="1" applyFont="1" applyAlignment="1" applyProtection="1">
      <alignment horizontal="left"/>
    </xf>
    <xf numFmtId="164" fontId="23" fillId="0" borderId="0" xfId="0" applyNumberFormat="1" applyFont="1" applyProtection="1">
      <protection locked="0"/>
    </xf>
    <xf numFmtId="164" fontId="11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164" fontId="12" fillId="0" borderId="0" xfId="0" applyNumberFormat="1" applyFont="1" applyAlignment="1" applyProtection="1">
      <alignment horizontal="left"/>
      <protection locked="0"/>
    </xf>
    <xf numFmtId="164" fontId="13" fillId="0" borderId="0" xfId="0" applyNumberFormat="1" applyFont="1" applyAlignment="1" applyProtection="1">
      <alignment horizontal="left"/>
      <protection locked="0"/>
    </xf>
    <xf numFmtId="164" fontId="14" fillId="0" borderId="0" xfId="0" applyNumberFormat="1" applyFont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164" fontId="23" fillId="0" borderId="0" xfId="0" applyNumberFormat="1" applyFont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/>
      <protection locked="0"/>
    </xf>
    <xf numFmtId="164" fontId="5" fillId="0" borderId="0" xfId="0" applyFont="1"/>
    <xf numFmtId="164" fontId="4" fillId="0" borderId="0" xfId="0" applyFont="1"/>
    <xf numFmtId="164" fontId="4" fillId="0" borderId="0" xfId="0" applyFont="1" applyFill="1"/>
    <xf numFmtId="164" fontId="3" fillId="0" borderId="0" xfId="0" applyFont="1"/>
    <xf numFmtId="164" fontId="5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4" fillId="0" borderId="0" xfId="0" applyFont="1" applyAlignment="1">
      <alignment horizontal="center"/>
    </xf>
    <xf numFmtId="164" fontId="24" fillId="0" borderId="0" xfId="0" applyFont="1" applyAlignment="1">
      <alignment horizontal="center"/>
    </xf>
    <xf numFmtId="164" fontId="9" fillId="0" borderId="0" xfId="0" applyNumberFormat="1" applyFont="1" applyAlignment="1" applyProtection="1">
      <alignment horizontal="center"/>
      <protection locked="0"/>
    </xf>
    <xf numFmtId="164" fontId="2" fillId="0" borderId="0" xfId="0" applyFont="1" applyAlignment="1">
      <alignment horizontal="center"/>
    </xf>
    <xf numFmtId="164" fontId="25" fillId="0" borderId="0" xfId="0" applyFont="1" applyAlignment="1">
      <alignment horizontal="center"/>
    </xf>
    <xf numFmtId="164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AG181"/>
  <sheetViews>
    <sheetView tabSelected="1" topLeftCell="E55" zoomScale="90" zoomScaleNormal="90" workbookViewId="0">
      <selection activeCell="AD65" sqref="AD65"/>
    </sheetView>
  </sheetViews>
  <sheetFormatPr defaultColWidth="6.88671875" defaultRowHeight="14.4" x14ac:dyDescent="0.3"/>
  <cols>
    <col min="1" max="1" width="6.6640625" style="8" customWidth="1"/>
    <col min="2" max="2" width="10.6640625" style="8" customWidth="1"/>
    <col min="3" max="3" width="12.6640625" style="8" customWidth="1"/>
    <col min="4" max="4" width="23.44140625" style="9" bestFit="1" customWidth="1"/>
    <col min="5" max="5" width="2.109375" style="10" customWidth="1"/>
    <col min="6" max="6" width="8.33203125" style="44" customWidth="1"/>
    <col min="7" max="7" width="6.88671875" style="38" customWidth="1"/>
    <col min="8" max="8" width="2.109375" style="13" customWidth="1"/>
    <col min="9" max="9" width="7.6640625" style="44" customWidth="1"/>
    <col min="10" max="10" width="6.88671875" style="39" customWidth="1"/>
    <col min="11" max="11" width="2.109375" style="15" customWidth="1"/>
    <col min="12" max="12" width="7.6640625" style="44" customWidth="1"/>
    <col min="13" max="13" width="6.88671875" style="40" customWidth="1"/>
    <col min="14" max="14" width="2.109375" style="17" customWidth="1"/>
    <col min="15" max="15" width="7.6640625" style="44" customWidth="1"/>
    <col min="16" max="16" width="6.88671875" style="41" customWidth="1"/>
    <col min="17" max="17" width="2.109375" style="19" customWidth="1"/>
    <col min="18" max="18" width="7.6640625" style="44" customWidth="1"/>
    <col min="19" max="19" width="6.88671875" style="42" customWidth="1"/>
    <col min="20" max="20" width="2.109375" style="21" customWidth="1"/>
    <col min="21" max="21" width="7.6640625" style="44" customWidth="1"/>
    <col min="22" max="22" width="6.88671875" style="43" customWidth="1"/>
    <col min="23" max="23" width="10.88671875" style="23" customWidth="1"/>
    <col min="24" max="24" width="9.88671875" style="24" customWidth="1"/>
    <col min="25" max="25" width="9" style="25" customWidth="1"/>
    <col min="26" max="26" width="9" style="26" customWidth="1"/>
    <col min="27" max="27" width="9.6640625" style="27" customWidth="1"/>
    <col min="28" max="28" width="11.109375" style="28" bestFit="1" customWidth="1"/>
    <col min="29" max="29" width="9.6640625" style="29" customWidth="1"/>
    <col min="30" max="30" width="20.109375" style="9" customWidth="1"/>
    <col min="31" max="31" width="8.6640625" style="9" customWidth="1"/>
    <col min="32" max="32" width="10.6640625" style="9" customWidth="1"/>
    <col min="33" max="33" width="11.6640625" style="3" customWidth="1"/>
    <col min="34" max="34" width="9.109375" customWidth="1"/>
    <col min="35" max="35" width="3.88671875" customWidth="1"/>
    <col min="36" max="36" width="4.88671875" customWidth="1"/>
  </cols>
  <sheetData>
    <row r="1" spans="6:22" customFormat="1" x14ac:dyDescent="0.3">
      <c r="F1" s="11" t="s">
        <v>0</v>
      </c>
      <c r="G1" s="12" t="s">
        <v>1</v>
      </c>
      <c r="H1" s="13"/>
      <c r="I1" s="11" t="s">
        <v>0</v>
      </c>
      <c r="J1" s="14" t="s">
        <v>2</v>
      </c>
      <c r="K1" s="15"/>
      <c r="L1" s="11" t="s">
        <v>0</v>
      </c>
      <c r="M1" s="16" t="s">
        <v>3</v>
      </c>
      <c r="N1" s="17"/>
      <c r="O1" s="11" t="s">
        <v>0</v>
      </c>
      <c r="P1" s="18" t="s">
        <v>4</v>
      </c>
      <c r="Q1" s="19"/>
      <c r="R1" s="11" t="s">
        <v>0</v>
      </c>
      <c r="S1" s="20" t="s">
        <v>5</v>
      </c>
      <c r="T1" s="21"/>
      <c r="U1" s="11" t="s">
        <v>0</v>
      </c>
      <c r="V1" s="22" t="s">
        <v>6</v>
      </c>
    </row>
    <row r="2" spans="6:22" customFormat="1" x14ac:dyDescent="0.3">
      <c r="F2" s="31">
        <f>G56</f>
        <v>1324</v>
      </c>
      <c r="G2" s="32">
        <f>G57</f>
        <v>424</v>
      </c>
      <c r="H2" s="13"/>
      <c r="I2" s="31">
        <f>J56</f>
        <v>3412</v>
      </c>
      <c r="J2" s="33">
        <f>J57</f>
        <v>242</v>
      </c>
      <c r="K2" s="15"/>
      <c r="L2" s="31">
        <f>M56</f>
        <v>2314</v>
      </c>
      <c r="M2" s="34">
        <f>M57</f>
        <v>224</v>
      </c>
      <c r="N2" s="17"/>
      <c r="O2" s="31">
        <f>P56</f>
        <v>1432</v>
      </c>
      <c r="P2" s="35">
        <f>P57</f>
        <v>525</v>
      </c>
      <c r="Q2" s="19"/>
      <c r="R2" s="31">
        <f>S56</f>
        <v>2143</v>
      </c>
      <c r="S2" s="36">
        <f>S57</f>
        <v>423</v>
      </c>
      <c r="T2" s="21"/>
      <c r="U2" s="31">
        <f>V56</f>
        <v>2134</v>
      </c>
      <c r="V2" s="37">
        <f>V57</f>
        <v>325</v>
      </c>
    </row>
    <row r="3" spans="6:22" customFormat="1" x14ac:dyDescent="0.3">
      <c r="F3" s="31">
        <f>TRUNC((((((G56/10)-TRUNC((G56/10))))*100)+(((((+G56/100)-(TRUNC((G56/100))))*10)))))</f>
        <v>42</v>
      </c>
      <c r="G3" s="32">
        <f>((((+G57/10)-TRUNC((G57/10))))*10)</f>
        <v>3.9999999999999858</v>
      </c>
      <c r="H3" s="13"/>
      <c r="I3" s="31">
        <f>TRUNC((((((J56/10)-TRUNC((J56/10))))*100)+(((((+J56/100)-(TRUNC((J56/100))))*10)))))</f>
        <v>21</v>
      </c>
      <c r="J3" s="33">
        <f>((((+J57/10)-TRUNC((J57/10))))*10)</f>
        <v>1.9999999999999929</v>
      </c>
      <c r="K3" s="15"/>
      <c r="L3" s="31">
        <f>TRUNC((((((M56/10)-TRUNC((M56/10))))*100)+(((((+M56/100)-(TRUNC((M56/100))))*10)))))</f>
        <v>41</v>
      </c>
      <c r="M3" s="34">
        <f>((((+M57/10)-TRUNC((M57/10))))*10)</f>
        <v>3.9999999999999858</v>
      </c>
      <c r="N3" s="17"/>
      <c r="O3" s="31">
        <f>TRUNC((((((P56/10)-TRUNC((P56/10))))*100)+(((((+P56/100)-(TRUNC((P56/100))))*10)))))</f>
        <v>23</v>
      </c>
      <c r="P3" s="35">
        <f>((((+P57/10)-TRUNC((P57/10))))*10)</f>
        <v>5</v>
      </c>
      <c r="Q3" s="19"/>
      <c r="R3" s="31">
        <f>TRUNC((((((S56/10)-TRUNC((S56/10))))*100)+(((((+S56/100)-(TRUNC((S56/100))))*10)))))</f>
        <v>34</v>
      </c>
      <c r="S3" s="36">
        <f>((((+S57/10)-TRUNC((S57/10))))*10)</f>
        <v>2.9999999999999716</v>
      </c>
      <c r="T3" s="21"/>
      <c r="U3" s="31">
        <f>TRUNC((((((V56/10)-TRUNC((V56/10))))*100)+(((((+V56/100)-(TRUNC((V56/100))))*10)))))</f>
        <v>43</v>
      </c>
      <c r="V3" s="37">
        <f>((((+V57/10)-TRUNC((V57/10))))*10)</f>
        <v>5</v>
      </c>
    </row>
    <row r="4" spans="6:22" customFormat="1" x14ac:dyDescent="0.3">
      <c r="F4" s="31">
        <f>(TRUNC(((((G56/1000)-TRUNC((G56/1000))))*10))+((TRUNC((F3/10))*10)))</f>
        <v>43</v>
      </c>
      <c r="G4" s="32">
        <f>(TRUNC((((+G57/100)-TRUNC((G57/100)))*10))+G3)</f>
        <v>5.9999999999999858</v>
      </c>
      <c r="H4" s="13"/>
      <c r="I4" s="31">
        <f>(TRUNC(((((J56/1000)-TRUNC((J56/1000))))*10))+((TRUNC((I3/10))*10)))</f>
        <v>24</v>
      </c>
      <c r="J4" s="33">
        <f>(TRUNC((((+J57/100)-TRUNC((J57/100)))*10))+J3)</f>
        <v>5.9999999999999929</v>
      </c>
      <c r="K4" s="15"/>
      <c r="L4" s="31">
        <f>(TRUNC(((((M56/1000)-TRUNC((M56/1000))))*10))+((TRUNC((L3/10))*10)))</f>
        <v>43</v>
      </c>
      <c r="M4" s="34">
        <f>(TRUNC((((+M57/100)-TRUNC((M57/100)))*10))+M3)</f>
        <v>5.9999999999999858</v>
      </c>
      <c r="N4" s="17"/>
      <c r="O4" s="31">
        <f>(TRUNC(((((P56/1000)-TRUNC((P56/1000))))*10))+((TRUNC((O3/10))*10)))</f>
        <v>24</v>
      </c>
      <c r="P4" s="35">
        <f>(TRUNC((((+P57/100)-TRUNC((P57/100)))*10))+P3)</f>
        <v>7</v>
      </c>
      <c r="Q4" s="19"/>
      <c r="R4" s="31">
        <f>(TRUNC(((((S56/1000)-TRUNC((S56/1000))))*10))+((TRUNC((R3/10))*10)))</f>
        <v>31</v>
      </c>
      <c r="S4" s="36">
        <f>(TRUNC((((+S57/100)-TRUNC((S57/100)))*10))+S3)</f>
        <v>4.9999999999999716</v>
      </c>
      <c r="T4" s="21"/>
      <c r="U4" s="31">
        <f>(TRUNC(((((V56/1000)-TRUNC((V56/1000))))*10))+((TRUNC((U3/10))*10)))</f>
        <v>41</v>
      </c>
      <c r="V4" s="37">
        <f>(TRUNC((((+V57/100)-TRUNC((V57/100)))*10))+V3)</f>
        <v>7</v>
      </c>
    </row>
    <row r="5" spans="6:22" customFormat="1" x14ac:dyDescent="0.3">
      <c r="F5" s="31">
        <f>TRUNC(((TRUNC((G56/1000))+((TRUNC((F3/10))*10)))))</f>
        <v>41</v>
      </c>
      <c r="G5" s="32">
        <f>((TRUNC((((+G57/100)-TRUNC((G57/100)))*10))+G3)+TRUNC((G57/100)))</f>
        <v>9.9999999999999858</v>
      </c>
      <c r="H5" s="13"/>
      <c r="I5" s="31">
        <f>TRUNC(((TRUNC((J56/1000))+((TRUNC((I3/10))*10)))))</f>
        <v>23</v>
      </c>
      <c r="J5" s="33">
        <f>((TRUNC((((+J57/100)-TRUNC((J57/100)))*10))+J3)+TRUNC((J57/100)))</f>
        <v>7.9999999999999929</v>
      </c>
      <c r="K5" s="15"/>
      <c r="L5" s="31">
        <f>TRUNC(((TRUNC((M56/1000))+((TRUNC((L3/10))*10)))))</f>
        <v>42</v>
      </c>
      <c r="M5" s="34">
        <f>((TRUNC((((+M57/100)-TRUNC((M57/100)))*10))+M3)+TRUNC((M57/100)))</f>
        <v>7.9999999999999858</v>
      </c>
      <c r="N5" s="17"/>
      <c r="O5" s="31">
        <f>TRUNC(((TRUNC((P56/1000))+((TRUNC((O3/10))*10)))))</f>
        <v>21</v>
      </c>
      <c r="P5" s="35">
        <f>((TRUNC((((+P57/100)-TRUNC((P57/100)))*10))+P3)+TRUNC((P57/100)))</f>
        <v>12</v>
      </c>
      <c r="Q5" s="19"/>
      <c r="R5" s="31">
        <f>TRUNC(((TRUNC((S56/1000))+((TRUNC((R3/10))*10)))))</f>
        <v>32</v>
      </c>
      <c r="S5" s="36">
        <f>((TRUNC((((+S57/100)-TRUNC((S57/100)))*10))+S3)+TRUNC((S57/100)))</f>
        <v>8.9999999999999716</v>
      </c>
      <c r="T5" s="21"/>
      <c r="U5" s="31">
        <f>TRUNC(((TRUNC((V56/1000))+((TRUNC((U3/10))*10)))))</f>
        <v>42</v>
      </c>
      <c r="V5" s="37">
        <f>((TRUNC((((+V57/100)-TRUNC((V57/100)))*10))+V3)+TRUNC((V57/100)))</f>
        <v>10</v>
      </c>
    </row>
    <row r="6" spans="6:22" customFormat="1" x14ac:dyDescent="0.3">
      <c r="F6" s="31">
        <f>(TRUNC(((((G56/1000)-TRUNC((G56/1000))))*10))+((TRUNC((((+G56/100)-TRUNC((G56/100)))*10))*10)))</f>
        <v>23</v>
      </c>
      <c r="G6" s="32">
        <f>TRUNC((((+G57/100)-TRUNC((G57/100)))*10))</f>
        <v>2</v>
      </c>
      <c r="H6" s="13"/>
      <c r="I6" s="31">
        <f>(TRUNC(((((J56/1000)-TRUNC((J56/1000))))*10))+((TRUNC((((+J56/100)-TRUNC((J56/100)))*10))*10)))</f>
        <v>14</v>
      </c>
      <c r="J6" s="33">
        <f>TRUNC((((+J57/100)-TRUNC((J57/100)))*10))</f>
        <v>4</v>
      </c>
      <c r="K6" s="15"/>
      <c r="L6" s="31">
        <f>(TRUNC(((((M56/1000)-TRUNC((M56/1000))))*10))+((TRUNC((((+M56/100)-TRUNC((M56/100)))*10))*10)))</f>
        <v>13</v>
      </c>
      <c r="M6" s="34">
        <f>TRUNC((((+M57/100)-TRUNC((M57/100)))*10))</f>
        <v>2</v>
      </c>
      <c r="N6" s="17"/>
      <c r="O6" s="31">
        <f>(TRUNC(((((P56/1000)-TRUNC((P56/1000))))*10))+((TRUNC((((+P56/100)-TRUNC((P56/100)))*10))*10)))</f>
        <v>34</v>
      </c>
      <c r="P6" s="35">
        <f>TRUNC((((+P57/100)-TRUNC((P57/100)))*10))</f>
        <v>2</v>
      </c>
      <c r="Q6" s="19"/>
      <c r="R6" s="31">
        <f>(TRUNC(((((S56/1000)-TRUNC((S56/1000))))*10))+((TRUNC((((+S56/100)-TRUNC((S56/100)))*10))*10)))</f>
        <v>41</v>
      </c>
      <c r="S6" s="36">
        <f>TRUNC((((+S57/100)-TRUNC((S57/100)))*10))</f>
        <v>2</v>
      </c>
      <c r="T6" s="21"/>
      <c r="U6" s="31">
        <f>(TRUNC(((((V56/1000)-TRUNC((V56/1000))))*10))+((TRUNC((((+V56/100)-TRUNC((V56/100)))*10))*10)))</f>
        <v>31</v>
      </c>
      <c r="V6" s="37">
        <f>TRUNC((((+V57/100)-TRUNC((V57/100)))*10))</f>
        <v>2</v>
      </c>
    </row>
    <row r="7" spans="6:22" customFormat="1" x14ac:dyDescent="0.3">
      <c r="F7" s="31">
        <f>(((TRUNC(((((G56/100)-TRUNC((G56/100))))*10))*10))+(TRUNC((+G56/1000))))</f>
        <v>21</v>
      </c>
      <c r="G7" s="32">
        <f>(TRUNC((G57/100))+G6)</f>
        <v>6</v>
      </c>
      <c r="H7" s="13"/>
      <c r="I7" s="31">
        <f>(((TRUNC(((((J56/100)-TRUNC((J56/100))))*10))*10))+(TRUNC((+J56/1000))))</f>
        <v>13</v>
      </c>
      <c r="J7" s="33">
        <f>(TRUNC((J57/100))+J6)</f>
        <v>6</v>
      </c>
      <c r="K7" s="15"/>
      <c r="L7" s="31">
        <f>(((TRUNC(((((M56/100)-TRUNC((M56/100))))*10))*10))+(TRUNC((+M56/1000))))</f>
        <v>12</v>
      </c>
      <c r="M7" s="34">
        <f>(TRUNC((M57/100))+M6)</f>
        <v>4</v>
      </c>
      <c r="N7" s="17"/>
      <c r="O7" s="31">
        <f>(((TRUNC(((((P56/100)-TRUNC((P56/100))))*10))*10))+(TRUNC((+P56/1000))))</f>
        <v>31</v>
      </c>
      <c r="P7" s="35">
        <f>(TRUNC((P57/100))+P6)</f>
        <v>7</v>
      </c>
      <c r="Q7" s="19"/>
      <c r="R7" s="31">
        <f>(((TRUNC(((((S56/100)-TRUNC((S56/100))))*10))*10))+(TRUNC((+S56/1000))))</f>
        <v>42</v>
      </c>
      <c r="S7" s="36">
        <f>(TRUNC((S57/100))+S6)</f>
        <v>6</v>
      </c>
      <c r="T7" s="21"/>
      <c r="U7" s="31">
        <f>(((TRUNC(((((V56/100)-TRUNC((V56/100))))*10))*10))+(TRUNC((+V56/1000))))</f>
        <v>32</v>
      </c>
      <c r="V7" s="37">
        <f>(TRUNC((V57/100))+V6)</f>
        <v>5</v>
      </c>
    </row>
    <row r="8" spans="6:22" customFormat="1" x14ac:dyDescent="0.3">
      <c r="F8" s="31">
        <f>(TRUNC((G56/1000))+((TRUNC((((+G56/1000)-TRUNC((G56/1000)))*10))*10)))</f>
        <v>31</v>
      </c>
      <c r="G8" s="32">
        <f>TRUNC((G57/100))</f>
        <v>4</v>
      </c>
      <c r="H8" s="13"/>
      <c r="I8" s="31">
        <f>(TRUNC((J56/1000))+((TRUNC((((+J56/1000)-TRUNC((J56/1000)))*10))*10)))</f>
        <v>43</v>
      </c>
      <c r="J8" s="33">
        <f>TRUNC((J57/100))</f>
        <v>2</v>
      </c>
      <c r="K8" s="15"/>
      <c r="L8" s="31">
        <f>(TRUNC((M56/1000))+((TRUNC((((+M56/1000)-TRUNC((M56/1000)))*10))*10)))</f>
        <v>32</v>
      </c>
      <c r="M8" s="34">
        <f>TRUNC((M57/100))</f>
        <v>2</v>
      </c>
      <c r="N8" s="17"/>
      <c r="O8" s="31">
        <f>(TRUNC((P56/1000))+((TRUNC((((+P56/1000)-TRUNC((P56/1000)))*10))*10)))</f>
        <v>41</v>
      </c>
      <c r="P8" s="35">
        <f>TRUNC((P57/100))</f>
        <v>5</v>
      </c>
      <c r="Q8" s="19"/>
      <c r="R8" s="31">
        <f>(TRUNC((S56/1000))+((TRUNC((((+S56/1000)-TRUNC((S56/1000)))*10))*10)))</f>
        <v>12</v>
      </c>
      <c r="S8" s="36">
        <f>TRUNC((S57/100))</f>
        <v>4</v>
      </c>
      <c r="T8" s="21"/>
      <c r="U8" s="31">
        <f>(TRUNC((V56/1000))+((TRUNC((((+V56/1000)-TRUNC((V56/1000)))*10))*10)))</f>
        <v>12</v>
      </c>
      <c r="V8" s="37">
        <f>TRUNC((V57/100))</f>
        <v>3</v>
      </c>
    </row>
    <row r="9" spans="6:22" customFormat="1" x14ac:dyDescent="0.3">
      <c r="F9" s="11" t="s">
        <v>7</v>
      </c>
      <c r="G9" s="12" t="s">
        <v>8</v>
      </c>
      <c r="H9" s="13"/>
      <c r="I9" s="11" t="s">
        <v>7</v>
      </c>
      <c r="J9" s="14" t="s">
        <v>8</v>
      </c>
      <c r="K9" s="15"/>
      <c r="L9" s="11" t="s">
        <v>7</v>
      </c>
      <c r="M9" s="16" t="s">
        <v>8</v>
      </c>
      <c r="N9" s="17"/>
      <c r="O9" s="11" t="s">
        <v>7</v>
      </c>
      <c r="P9" s="18" t="s">
        <v>8</v>
      </c>
      <c r="Q9" s="19"/>
      <c r="R9" s="11" t="s">
        <v>7</v>
      </c>
      <c r="S9" s="20" t="s">
        <v>8</v>
      </c>
      <c r="T9" s="21"/>
      <c r="U9" s="11" t="s">
        <v>7</v>
      </c>
      <c r="V9" s="22" t="s">
        <v>8</v>
      </c>
    </row>
    <row r="10" spans="6:22" customFormat="1" x14ac:dyDescent="0.3">
      <c r="F10" s="31">
        <v>12</v>
      </c>
      <c r="G10" s="32">
        <f>IF((F10=F3),G3,IF((F10=F4),G4,IF((F10=F5),G5,IF((F10=F6),G6,IF((F10=F7),G7,IF((F10=F8),G8,0))))))</f>
        <v>0</v>
      </c>
      <c r="H10" s="13"/>
      <c r="I10" s="31">
        <v>12</v>
      </c>
      <c r="J10" s="33">
        <f>IF((I10=I3),J3,IF((I10=I4),J4,IF((I10=I5),J5,IF((I10=I6),J6,IF((I10=I7),J7,IF((I10=I8),J8,0))))))</f>
        <v>0</v>
      </c>
      <c r="K10" s="15"/>
      <c r="L10" s="31">
        <v>12</v>
      </c>
      <c r="M10" s="34">
        <f>IF((L10=L3),M3,IF((L10=L4),M4,IF((L10=L5),M5,IF((L10=L6),M6,IF((L10=L7),M7,IF((L10=L8),M8,0))))))</f>
        <v>4</v>
      </c>
      <c r="N10" s="17"/>
      <c r="O10" s="31">
        <v>12</v>
      </c>
      <c r="P10" s="35">
        <f>IF((O10=O3),P3,IF((O10=O4),P4,IF((O10=O5),P5,IF((O10=O6),P6,IF((O10=O7),P7,IF((O10=O8),P8,0))))))</f>
        <v>0</v>
      </c>
      <c r="Q10" s="19"/>
      <c r="R10" s="31">
        <v>12</v>
      </c>
      <c r="S10" s="36">
        <f>IF((R10=R3),S3,IF((R10=R4),S4,IF((R10=R5),S5,IF((R10=R6),S6,IF((R10=R7),S7,IF((R10=R8),S8,0))))))</f>
        <v>4</v>
      </c>
      <c r="T10" s="21"/>
      <c r="U10" s="31">
        <v>12</v>
      </c>
      <c r="V10" s="37">
        <f>IF((U10=U3),V3,IF((U10=U4),V4,IF((U10=U5),V5,IF((U10=U6),V6,IF((U10=U7),V7,IF((U10=U8),V8,0))))))</f>
        <v>3</v>
      </c>
    </row>
    <row r="11" spans="6:22" customFormat="1" x14ac:dyDescent="0.3">
      <c r="F11" s="31">
        <v>13</v>
      </c>
      <c r="G11" s="32">
        <f>IF((F11=F3),G3,IF((F11=F4),G4,IF((F11=F5),G5,IF((F11=F6),G6,IF((F11=F7),G7,IF((F11=F8),G8,0))))))</f>
        <v>0</v>
      </c>
      <c r="H11" s="13"/>
      <c r="I11" s="31">
        <v>13</v>
      </c>
      <c r="J11" s="33">
        <f>IF((I11=I3),J3,IF((I11=I4),J4,IF((I11=I5),J5,IF((I11=I6),J6,IF((I11=I7),J7,IF((I11=I8),J8,0))))))</f>
        <v>6</v>
      </c>
      <c r="K11" s="15"/>
      <c r="L11" s="31">
        <v>13</v>
      </c>
      <c r="M11" s="34">
        <f>IF((L11=L3),M3,IF((L11=L4),M4,IF((L11=L5),M5,IF((L11=L6),M6,IF((L11=L7),M7,IF((L11=L8),M8,0))))))</f>
        <v>2</v>
      </c>
      <c r="N11" s="17"/>
      <c r="O11" s="31">
        <v>13</v>
      </c>
      <c r="P11" s="35">
        <f>IF((O11=O3),P3,IF((O11=O4),P4,IF((O11=O5),P5,IF((O11=O6),P6,IF((O11=O7),P7,IF((O11=O8),P8,0))))))</f>
        <v>0</v>
      </c>
      <c r="Q11" s="19"/>
      <c r="R11" s="31">
        <v>13</v>
      </c>
      <c r="S11" s="36">
        <f>IF((R11=R3),S3,IF((R11=R4),S4,IF((R11=R5),S5,IF((R11=R6),S6,IF((R11=R7),S7,IF((R11=R8),S8,0))))))</f>
        <v>0</v>
      </c>
      <c r="T11" s="21"/>
      <c r="U11" s="31">
        <v>13</v>
      </c>
      <c r="V11" s="37">
        <f>IF((U11=U3),V3,IF((U11=U4),V4,IF((U11=U5),V5,IF((U11=U6),V6,IF((U11=U7),V7,IF((U11=U8),V8,0))))))</f>
        <v>0</v>
      </c>
    </row>
    <row r="12" spans="6:22" customFormat="1" x14ac:dyDescent="0.3">
      <c r="F12" s="31">
        <v>14</v>
      </c>
      <c r="G12" s="32">
        <f>IF((F12=F3),G3,IF((F12=F4),G4,IF((F12=F5),G5,IF((F12=F6),G6,IF((F12=F7),G7,IF((F12=F8),G8,0))))))</f>
        <v>0</v>
      </c>
      <c r="H12" s="13"/>
      <c r="I12" s="31">
        <v>14</v>
      </c>
      <c r="J12" s="33">
        <f>IF((I12=I3),J3,IF((I12=I4),J4,IF((I12=I5),J5,IF((I12=I6),J6,IF((I12=I7),J7,IF((I12=I8),J8,0))))))</f>
        <v>4</v>
      </c>
      <c r="K12" s="15"/>
      <c r="L12" s="31">
        <v>14</v>
      </c>
      <c r="M12" s="34">
        <f>IF((L12=L3),M3,IF((L12=L4),M4,IF((L12=L5),M5,IF((L12=L6),M6,IF((L12=L7),M7,IF((L12=L8),M8,0))))))</f>
        <v>0</v>
      </c>
      <c r="N12" s="17"/>
      <c r="O12" s="31">
        <v>14</v>
      </c>
      <c r="P12" s="35">
        <f>IF((O12=O3),P3,IF((O12=O4),P4,IF((O12=O5),P5,IF((O12=O6),P6,IF((O12=O7),P7,IF((O12=O8),P8,0))))))</f>
        <v>0</v>
      </c>
      <c r="Q12" s="19"/>
      <c r="R12" s="31">
        <v>14</v>
      </c>
      <c r="S12" s="36">
        <f>IF((R12=R3),S3,IF((R12=R4),S4,IF((R12=R5),S5,IF((R12=R6),S6,IF((R12=R7),S7,IF((R12=R8),S8,0))))))</f>
        <v>0</v>
      </c>
      <c r="T12" s="21"/>
      <c r="U12" s="31">
        <v>14</v>
      </c>
      <c r="V12" s="37">
        <f>IF((U12=U3),V3,IF((U12=U4),V4,IF((U12=U5),V5,IF((U12=U6),V6,IF((U12=U7),V7,IF((U12=U8),V8,0))))))</f>
        <v>0</v>
      </c>
    </row>
    <row r="13" spans="6:22" customFormat="1" x14ac:dyDescent="0.3">
      <c r="F13" s="31">
        <v>21</v>
      </c>
      <c r="G13" s="32">
        <f>IF((F13=F3),G3,IF((F13=F4),G4,IF((F13=F5),G5,IF((F13=F6),G6,IF((F13=F7),G7,IF((F13=F8),G8,0))))))</f>
        <v>6</v>
      </c>
      <c r="H13" s="13"/>
      <c r="I13" s="31">
        <v>21</v>
      </c>
      <c r="J13" s="33">
        <f>IF((I13=I3),J3,IF((I13=I4),J4,IF((I13=I5),J5,IF((I13=I6),J6,IF((I13=I7),J7,IF((I13=I8),J8,0))))))</f>
        <v>1.9999999999999929</v>
      </c>
      <c r="K13" s="15"/>
      <c r="L13" s="31">
        <v>21</v>
      </c>
      <c r="M13" s="34">
        <f>IF((L13=L3),M3,IF((L13=L4),M4,IF((L13=L5),M5,IF((L13=L6),M6,IF((L13=L7),M7,IF((L13=L8),M8,0))))))</f>
        <v>0</v>
      </c>
      <c r="N13" s="17"/>
      <c r="O13" s="31">
        <v>21</v>
      </c>
      <c r="P13" s="35">
        <f>IF((O13=O3),P3,IF((O13=O4),P4,IF((O13=O5),P5,IF((O13=O6),P6,IF((O13=O7),P7,IF((O13=O8),P8,0))))))</f>
        <v>12</v>
      </c>
      <c r="Q13" s="19"/>
      <c r="R13" s="31">
        <v>21</v>
      </c>
      <c r="S13" s="36">
        <f>IF((R13=R3),S3,IF((R13=R4),S4,IF((R13=R5),S5,IF((R13=R6),S6,IF((R13=R7),S7,IF((R13=R8),S8,0))))))</f>
        <v>0</v>
      </c>
      <c r="T13" s="21"/>
      <c r="U13" s="31">
        <v>21</v>
      </c>
      <c r="V13" s="37">
        <f>IF((U13=U3),V3,IF((U13=U4),V4,IF((U13=U5),V5,IF((U13=U6),V6,IF((U13=U7),V7,IF((U13=U8),V8,0))))))</f>
        <v>0</v>
      </c>
    </row>
    <row r="14" spans="6:22" customFormat="1" x14ac:dyDescent="0.3">
      <c r="F14" s="31">
        <v>23</v>
      </c>
      <c r="G14" s="32">
        <f>IF((F14=F3),G3,IF((F14=F4),G4,IF((F14=F5),G5,IF((F14=F6),G6,IF((F14=F7),G7,IF((F14=F8),G8,0))))))</f>
        <v>2</v>
      </c>
      <c r="H14" s="13"/>
      <c r="I14" s="31">
        <v>23</v>
      </c>
      <c r="J14" s="33">
        <f>IF((I14=I3),J3,IF((I14=I4),J4,IF((I14=I5),J5,IF((I14=I6),J6,IF((I14=I7),J7,IF((I14=I8),J8,0))))))</f>
        <v>7.9999999999999929</v>
      </c>
      <c r="K14" s="15"/>
      <c r="L14" s="31">
        <v>23</v>
      </c>
      <c r="M14" s="34">
        <f>IF((L14=L3),M3,IF((L14=L4),M4,IF((L14=L5),M5,IF((L14=L6),M6,IF((L14=L7),M7,IF((L14=L8),M8,0))))))</f>
        <v>0</v>
      </c>
      <c r="N14" s="17"/>
      <c r="O14" s="31">
        <v>23</v>
      </c>
      <c r="P14" s="35">
        <f>IF((O14=O3),P3,IF((O14=O4),P4,IF((O14=O5),P5,IF((O14=O6),P6,IF((O14=O7),P7,IF((O14=O8),P8,0))))))</f>
        <v>5</v>
      </c>
      <c r="Q14" s="19"/>
      <c r="R14" s="31">
        <v>23</v>
      </c>
      <c r="S14" s="36">
        <f>IF((R14=R3),S3,IF((R14=R4),S4,IF((R14=R5),S5,IF((R14=R6),S6,IF((R14=R7),S7,IF((R14=R8),S8,0))))))</f>
        <v>0</v>
      </c>
      <c r="T14" s="21"/>
      <c r="U14" s="31">
        <v>23</v>
      </c>
      <c r="V14" s="37">
        <f>IF((U14=U3),V3,IF((U14=U4),V4,IF((U14=U5),V5,IF((U14=U6),V6,IF((U14=U7),V7,IF((U14=U8),V8,0))))))</f>
        <v>0</v>
      </c>
    </row>
    <row r="15" spans="6:22" customFormat="1" x14ac:dyDescent="0.3">
      <c r="F15" s="31">
        <v>24</v>
      </c>
      <c r="G15" s="32">
        <f>IF((F15=F3),G3,IF((F15=F4),G4,IF((F15=F5),G5,IF((F15=F6),G6,IF((F15=F7),G7,IF((F15=F8),G8,0))))))</f>
        <v>0</v>
      </c>
      <c r="H15" s="13"/>
      <c r="I15" s="31">
        <v>24</v>
      </c>
      <c r="J15" s="33">
        <f>IF((I15=I3),J3,IF((I15=I4),J4,IF((I15=I5),J5,IF((I15=I6),J6,IF((I15=I7),J7,IF((I15=I8),J8,0))))))</f>
        <v>5.9999999999999929</v>
      </c>
      <c r="K15" s="15"/>
      <c r="L15" s="31">
        <v>24</v>
      </c>
      <c r="M15" s="34">
        <f>IF((L15=L3),M3,IF((L15=L4),M4,IF((L15=L5),M5,IF((L15=L6),M6,IF((L15=L7),M7,IF((L15=L8),M8,0))))))</f>
        <v>0</v>
      </c>
      <c r="N15" s="17"/>
      <c r="O15" s="31">
        <v>24</v>
      </c>
      <c r="P15" s="35">
        <f>IF((O15=O3),P3,IF((O15=O4),P4,IF((O15=O5),P5,IF((O15=O6),P6,IF((O15=O7),P7,IF((O15=O8),P8,0))))))</f>
        <v>7</v>
      </c>
      <c r="Q15" s="19"/>
      <c r="R15" s="31">
        <v>24</v>
      </c>
      <c r="S15" s="36">
        <f>IF((R15=R3),S3,IF((R15=R4),S4,IF((R15=R5),S5,IF((R15=R6),S6,IF((R15=R7),S7,IF((R15=R8),S8,0))))))</f>
        <v>0</v>
      </c>
      <c r="T15" s="21"/>
      <c r="U15" s="31">
        <v>24</v>
      </c>
      <c r="V15" s="37">
        <f>IF((U15=U3),V3,IF((U15=U4),V4,IF((U15=U5),V5,IF((U15=U6),V6,IF((U15=U7),V7,IF((U15=U8),V8,0))))))</f>
        <v>0</v>
      </c>
    </row>
    <row r="16" spans="6:22" customFormat="1" x14ac:dyDescent="0.3">
      <c r="F16" s="31">
        <v>31</v>
      </c>
      <c r="G16" s="32">
        <f>IF((F16=F3),G3,IF((F16=F4),G4,IF((F16=F5),G5,IF((F16=F6),G6,IF((F16=F7),G7,IF((F16=F8),G8,0))))))</f>
        <v>4</v>
      </c>
      <c r="H16" s="13"/>
      <c r="I16" s="31">
        <v>31</v>
      </c>
      <c r="J16" s="33">
        <f>IF((I16=I3),J3,IF((I16=I4),J4,IF((I16=I5),J5,IF((I16=I6),J6,IF((I16=I7),J7,IF((I16=I8),J8,0))))))</f>
        <v>0</v>
      </c>
      <c r="K16" s="15"/>
      <c r="L16" s="31">
        <v>31</v>
      </c>
      <c r="M16" s="34">
        <f>IF((L16=L3),M3,IF((L16=L4),M4,IF((L16=L5),M5,IF((L16=L6),M6,IF((L16=L7),M7,IF((L16=L8),M8,0))))))</f>
        <v>0</v>
      </c>
      <c r="N16" s="17"/>
      <c r="O16" s="31">
        <v>31</v>
      </c>
      <c r="P16" s="35">
        <f>IF((O16=O3),P3,IF((O16=O4),P4,IF((O16=O5),P5,IF((O16=O6),P6,IF((O16=O7),P7,IF((O16=O8),P8,0))))))</f>
        <v>7</v>
      </c>
      <c r="Q16" s="19"/>
      <c r="R16" s="31">
        <v>31</v>
      </c>
      <c r="S16" s="36">
        <f>IF((R16=R3),S3,IF((R16=R4),S4,IF((R16=R5),S5,IF((R16=R6),S6,IF((R16=R7),S7,IF((R16=R8),S8,0))))))</f>
        <v>4.9999999999999716</v>
      </c>
      <c r="T16" s="21"/>
      <c r="U16" s="31">
        <v>31</v>
      </c>
      <c r="V16" s="37">
        <f>IF((U16=U3),V3,IF((U16=U4),V4,IF((U16=U5),V5,IF((U16=U6),V6,IF((U16=U7),V7,IF((U16=U8),V8,0))))))</f>
        <v>2</v>
      </c>
    </row>
    <row r="17" spans="5:22" customFormat="1" x14ac:dyDescent="0.3">
      <c r="E17" s="10"/>
      <c r="F17" s="31">
        <v>32</v>
      </c>
      <c r="G17" s="32">
        <f>IF((F17=F3),G3,IF((F17=F4),G4,IF((F17=F5),G5,IF((F17=F6),G6,IF((F17=F7),G7,IF((F17=F8),G8,0))))))</f>
        <v>0</v>
      </c>
      <c r="H17" s="13"/>
      <c r="I17" s="31">
        <v>32</v>
      </c>
      <c r="J17" s="33">
        <f>IF((I17=I3),J3,IF((I17=I4),J4,IF((I17=I5),J5,IF((I17=I6),J6,IF((I17=I7),J7,IF((I17=I8),J8,0))))))</f>
        <v>0</v>
      </c>
      <c r="K17" s="15"/>
      <c r="L17" s="31">
        <v>32</v>
      </c>
      <c r="M17" s="34">
        <f>IF((L17=L3),M3,IF((L17=L4),M4,IF((L17=L5),M5,IF((L17=L6),M6,IF((L17=L7),M7,IF((L17=L8),M8,0))))))</f>
        <v>2</v>
      </c>
      <c r="N17" s="17"/>
      <c r="O17" s="31">
        <v>32</v>
      </c>
      <c r="P17" s="35">
        <f>IF((O17=O3),P3,IF((O17=O4),P4,IF((O17=O5),P5,IF((O17=O6),P6,IF((O17=O7),P7,IF((O17=O8),P8,0))))))</f>
        <v>0</v>
      </c>
      <c r="Q17" s="19"/>
      <c r="R17" s="31">
        <v>32</v>
      </c>
      <c r="S17" s="36">
        <f>IF((R17=R3),S3,IF((R17=R4),S4,IF((R17=R5),S5,IF((R17=R6),S6,IF((R17=R7),S7,IF((R17=R8),S8,0))))))</f>
        <v>8.9999999999999716</v>
      </c>
      <c r="T17" s="21"/>
      <c r="U17" s="31">
        <v>32</v>
      </c>
      <c r="V17" s="37">
        <f>IF((U17=U3),V3,IF((U17=U4),V4,IF((U17=U5),V5,IF((U17=U6),V6,IF((U17=U7),V7,IF((U17=U8),V8,0))))))</f>
        <v>5</v>
      </c>
    </row>
    <row r="18" spans="5:22" customFormat="1" x14ac:dyDescent="0.3">
      <c r="E18" s="10"/>
      <c r="F18" s="31">
        <v>34</v>
      </c>
      <c r="G18" s="32">
        <f>IF((F18=F3),G3,IF((F18=F4),G4,IF((F18=F5),G5,IF((F18=F6),G6,IF((F18=F7),G7,IF((F18=F8),G8,0))))))</f>
        <v>0</v>
      </c>
      <c r="H18" s="13"/>
      <c r="I18" s="31">
        <v>34</v>
      </c>
      <c r="J18" s="33">
        <f>IF((I18=I3),J3,IF((I18=I4),J4,IF((I18=I5),J5,IF((I18=I6),J6,IF((I18=I7),J7,IF((I18=I8),J8,0))))))</f>
        <v>0</v>
      </c>
      <c r="K18" s="15"/>
      <c r="L18" s="31">
        <v>34</v>
      </c>
      <c r="M18" s="34">
        <f>IF((L18=L3),M3,IF((L18=L4),M4,IF((L18=L5),M5,IF((L18=L6),M6,IF((L18=L7),M7,IF((L18=L8),M8,0))))))</f>
        <v>0</v>
      </c>
      <c r="N18" s="17"/>
      <c r="O18" s="31">
        <v>34</v>
      </c>
      <c r="P18" s="35">
        <f>IF((O18=O3),P3,IF((O18=O4),P4,IF((O18=O5),P5,IF((O18=O6),P6,IF((O18=O7),P7,IF((O18=O8),P8,0))))))</f>
        <v>2</v>
      </c>
      <c r="Q18" s="19"/>
      <c r="R18" s="31">
        <v>34</v>
      </c>
      <c r="S18" s="36">
        <f>IF((R18=R3),S3,IF((R18=R4),S4,IF((R18=R5),S5,IF((R18=R6),S6,IF((R18=R7),S7,IF((R18=R8),S8,0))))))</f>
        <v>2.9999999999999716</v>
      </c>
      <c r="T18" s="21"/>
      <c r="U18" s="31">
        <v>34</v>
      </c>
      <c r="V18" s="37">
        <f>IF((U18=U3),V3,IF((U18=U4),V4,IF((U18=U5),V5,IF((U18=U6),V6,IF((U18=U7),V7,IF((U18=U8),V8,0))))))</f>
        <v>0</v>
      </c>
    </row>
    <row r="19" spans="5:22" customFormat="1" x14ac:dyDescent="0.3">
      <c r="E19" s="10"/>
      <c r="F19" s="31">
        <v>41</v>
      </c>
      <c r="G19" s="32">
        <f>IF((F19=F3),G3,IF((F19=F4),G4,IF((F19=F5),G5,IF((F19=F6),G6,IF((F19=F7),G7,IF((F19=F8),G8,0))))))</f>
        <v>9.9999999999999858</v>
      </c>
      <c r="H19" s="13"/>
      <c r="I19" s="31">
        <v>41</v>
      </c>
      <c r="J19" s="33">
        <f>IF((I19=I3),J3,IF((I19=I4),J4,IF((I19=I5),J5,IF((I19=I6),J6,IF((I19=I7),J7,IF((I19=I8),J8,0))))))</f>
        <v>0</v>
      </c>
      <c r="K19" s="15"/>
      <c r="L19" s="31">
        <v>41</v>
      </c>
      <c r="M19" s="34">
        <f>IF((L19=L3),M3,IF((L19=L4),M4,IF((L19=L5),M5,IF((L19=L6),M6,IF((L19=L7),M7,IF((L19=L8),M8,0))))))</f>
        <v>3.9999999999999858</v>
      </c>
      <c r="N19" s="17"/>
      <c r="O19" s="31">
        <v>41</v>
      </c>
      <c r="P19" s="35">
        <f>IF((O19=O3),P3,IF((O19=O4),P4,IF((O19=O5),P5,IF((O19=O6),P6,IF((O19=O7),P7,IF((O19=O8),P8,0))))))</f>
        <v>5</v>
      </c>
      <c r="Q19" s="19"/>
      <c r="R19" s="31">
        <v>41</v>
      </c>
      <c r="S19" s="36">
        <f>IF((R19=R3),S3,IF((R19=R4),S4,IF((R19=R5),S5,IF((R19=R6),S6,IF((R19=R7),S7,IF((R19=R8),S8,0))))))</f>
        <v>2</v>
      </c>
      <c r="T19" s="21"/>
      <c r="U19" s="31">
        <v>41</v>
      </c>
      <c r="V19" s="37">
        <f>IF((U19=U3),V3,IF((U19=U4),V4,IF((U19=U5),V5,IF((U19=U6),V6,IF((U19=U7),V7,IF((U19=U8),V8,0))))))</f>
        <v>7</v>
      </c>
    </row>
    <row r="20" spans="5:22" customFormat="1" x14ac:dyDescent="0.3">
      <c r="E20" s="10"/>
      <c r="F20" s="31">
        <v>42</v>
      </c>
      <c r="G20" s="32">
        <f>IF((F20=F3),G3,IF((F20=F4),G4,IF((F20=F5),G5,IF((F20=F6),G6,IF((F20=F7),G7,IF((F20=F8),G8,0))))))</f>
        <v>3.9999999999999858</v>
      </c>
      <c r="H20" s="13"/>
      <c r="I20" s="31">
        <v>42</v>
      </c>
      <c r="J20" s="33">
        <f>IF((I20=I3),J3,IF((I20=I4),J4,IF((I20=I5),J5,IF((I20=I6),J6,IF((I20=I7),J7,IF((I20=I8),J8,0))))))</f>
        <v>0</v>
      </c>
      <c r="K20" s="15"/>
      <c r="L20" s="31">
        <v>42</v>
      </c>
      <c r="M20" s="34">
        <f>IF((L20=L3),M3,IF((L20=L4),M4,IF((L20=L5),M5,IF((L20=L6),M6,IF((L20=L7),M7,IF((L20=L8),M8,0))))))</f>
        <v>7.9999999999999858</v>
      </c>
      <c r="N20" s="17"/>
      <c r="O20" s="31">
        <v>42</v>
      </c>
      <c r="P20" s="35">
        <f>IF((O20=O3),P3,IF((O20=O4),P4,IF((O20=O5),P5,IF((O20=O6),P6,IF((O20=O7),P7,IF((O20=O8),P8,0))))))</f>
        <v>0</v>
      </c>
      <c r="Q20" s="19"/>
      <c r="R20" s="31">
        <v>42</v>
      </c>
      <c r="S20" s="36">
        <f>IF((R20=R3),S3,IF((R20=R4),S4,IF((R20=R5),S5,IF((R20=R6),S6,IF((R20=R7),S7,IF((R20=R8),S8,0))))))</f>
        <v>6</v>
      </c>
      <c r="T20" s="21"/>
      <c r="U20" s="31">
        <v>42</v>
      </c>
      <c r="V20" s="37">
        <f>IF((U20=U3),V3,IF((U20=U4),V4,IF((U20=U5),V5,IF((U20=U6),V6,IF((U20=U7),V7,IF((U20=U8),V8,0))))))</f>
        <v>10</v>
      </c>
    </row>
    <row r="21" spans="5:22" customFormat="1" x14ac:dyDescent="0.3">
      <c r="E21" s="10"/>
      <c r="F21" s="31">
        <v>43</v>
      </c>
      <c r="G21" s="32">
        <f>IF((F21=F3),G3,IF((F21=F4),G4,IF((F21=F5),G5,IF((F21=F6),G6,IF((F21=F7),G7,IF((F21=F8),G8,0))))))</f>
        <v>5.9999999999999858</v>
      </c>
      <c r="H21" s="13"/>
      <c r="I21" s="31">
        <v>43</v>
      </c>
      <c r="J21" s="33">
        <f>IF((I21=I3),J3,IF((I21=I4),J4,IF((I21=I5),J5,IF((I21=I6),J6,IF((I21=I7),J7,IF((I21=I8),J8,0))))))</f>
        <v>2</v>
      </c>
      <c r="K21" s="15"/>
      <c r="L21" s="31">
        <v>43</v>
      </c>
      <c r="M21" s="34">
        <f>IF((L21=L3),M3,IF((L21=L4),M4,IF((L21=L5),M5,IF((L21=L6),M6,IF((L21=L7),M7,IF((L21=L8),M8,0))))))</f>
        <v>5.9999999999999858</v>
      </c>
      <c r="N21" s="17"/>
      <c r="O21" s="31">
        <v>43</v>
      </c>
      <c r="P21" s="35">
        <f>IF((O21=O3),P3,IF((O21=O4),P4,IF((O21=O5),P5,IF((O21=O6),P6,IF((O21=O7),P7,IF((O21=O8),P8,0))))))</f>
        <v>0</v>
      </c>
      <c r="Q21" s="19"/>
      <c r="R21" s="31">
        <v>43</v>
      </c>
      <c r="S21" s="36">
        <f>IF((R21=R3),S3,IF((R21=R4),S4,IF((R21=R5),S5,IF((R21=R6),S6,IF((R21=R7),S7,IF((R21=R8),S8,0))))))</f>
        <v>0</v>
      </c>
      <c r="T21" s="21"/>
      <c r="U21" s="31">
        <v>43</v>
      </c>
      <c r="V21" s="37">
        <f>IF((U21=U3),V3,IF((U21=U4),V4,IF((U21=U5),V5,IF((U21=U6),V6,IF((U21=U7),V7,IF((U21=U8),V8,0))))))</f>
        <v>5</v>
      </c>
    </row>
    <row r="23" spans="5:22" customFormat="1" x14ac:dyDescent="0.3">
      <c r="E23" s="10" t="s">
        <v>9</v>
      </c>
      <c r="F23" s="31">
        <v>1234</v>
      </c>
      <c r="G23" s="32">
        <f>(50-SUM(G10:G12,G14,G15,G18))</f>
        <v>48</v>
      </c>
      <c r="H23" s="13" t="s">
        <v>9</v>
      </c>
      <c r="I23" s="31">
        <v>1234</v>
      </c>
      <c r="J23" s="33">
        <f>(50-SUM(J10:J12,J14,J15,J18))</f>
        <v>26.000000000000014</v>
      </c>
      <c r="K23" s="15" t="s">
        <v>9</v>
      </c>
      <c r="L23" s="31">
        <v>1234</v>
      </c>
      <c r="M23" s="34">
        <f>(50-SUM(M10:M12,M14,M15,M18))</f>
        <v>44</v>
      </c>
      <c r="N23" s="17" t="s">
        <v>9</v>
      </c>
      <c r="O23" s="31">
        <v>1234</v>
      </c>
      <c r="P23" s="35">
        <f>(50-SUM(P10:P12,P14,P15,P18))</f>
        <v>36</v>
      </c>
      <c r="Q23" s="19" t="s">
        <v>9</v>
      </c>
      <c r="R23" s="31">
        <v>1234</v>
      </c>
      <c r="S23" s="36">
        <f>(50-SUM(S10:S12,S14,S15,S18))</f>
        <v>43.000000000000028</v>
      </c>
      <c r="T23" s="21" t="s">
        <v>9</v>
      </c>
      <c r="U23" s="31">
        <v>1234</v>
      </c>
      <c r="V23" s="37">
        <f>(50-SUM(V10:V12,V14,V15,V18))</f>
        <v>47</v>
      </c>
    </row>
    <row r="24" spans="5:22" customFormat="1" x14ac:dyDescent="0.3">
      <c r="E24" s="10" t="s">
        <v>10</v>
      </c>
      <c r="F24" s="31">
        <v>1243</v>
      </c>
      <c r="G24" s="32">
        <f>((G23-G21)+G18)</f>
        <v>42.000000000000014</v>
      </c>
      <c r="H24" s="13" t="s">
        <v>10</v>
      </c>
      <c r="I24" s="31">
        <v>1243</v>
      </c>
      <c r="J24" s="33">
        <f>((J23-J21)+J18)</f>
        <v>24.000000000000014</v>
      </c>
      <c r="K24" s="15" t="s">
        <v>10</v>
      </c>
      <c r="L24" s="31">
        <v>1243</v>
      </c>
      <c r="M24" s="34">
        <f>((M23-M21)+M18)</f>
        <v>38.000000000000014</v>
      </c>
      <c r="N24" s="17" t="s">
        <v>10</v>
      </c>
      <c r="O24" s="31">
        <v>1243</v>
      </c>
      <c r="P24" s="35">
        <f>((P23-P21)+P18)</f>
        <v>38</v>
      </c>
      <c r="Q24" s="19" t="s">
        <v>10</v>
      </c>
      <c r="R24" s="31">
        <v>1243</v>
      </c>
      <c r="S24" s="36">
        <f>((S23-S21)+S18)</f>
        <v>46</v>
      </c>
      <c r="T24" s="21" t="s">
        <v>10</v>
      </c>
      <c r="U24" s="31">
        <v>1243</v>
      </c>
      <c r="V24" s="37">
        <f>((V23-V21)+V18)</f>
        <v>42</v>
      </c>
    </row>
    <row r="25" spans="5:22" customFormat="1" x14ac:dyDescent="0.3">
      <c r="E25" s="10" t="s">
        <v>11</v>
      </c>
      <c r="F25" s="31">
        <v>1324</v>
      </c>
      <c r="G25" s="32">
        <f>((G23+G14)-G17)</f>
        <v>50</v>
      </c>
      <c r="H25" s="13" t="s">
        <v>11</v>
      </c>
      <c r="I25" s="31">
        <v>1324</v>
      </c>
      <c r="J25" s="33">
        <f>((J23+J14)-J17)</f>
        <v>34.000000000000007</v>
      </c>
      <c r="K25" s="15" t="s">
        <v>11</v>
      </c>
      <c r="L25" s="31">
        <v>1324</v>
      </c>
      <c r="M25" s="34">
        <f>((M23+M14)-M17)</f>
        <v>42</v>
      </c>
      <c r="N25" s="17" t="s">
        <v>11</v>
      </c>
      <c r="O25" s="31">
        <v>1324</v>
      </c>
      <c r="P25" s="35">
        <f>((P23+P14)-P17)</f>
        <v>41</v>
      </c>
      <c r="Q25" s="19" t="s">
        <v>11</v>
      </c>
      <c r="R25" s="31">
        <v>1324</v>
      </c>
      <c r="S25" s="36">
        <f>((S23+S14)-S17)</f>
        <v>34.000000000000057</v>
      </c>
      <c r="T25" s="21" t="s">
        <v>11</v>
      </c>
      <c r="U25" s="31">
        <v>1324</v>
      </c>
      <c r="V25" s="37">
        <f>((V23+V14)-V17)</f>
        <v>42</v>
      </c>
    </row>
    <row r="26" spans="5:22" customFormat="1" x14ac:dyDescent="0.3">
      <c r="E26" s="10" t="s">
        <v>12</v>
      </c>
      <c r="F26" s="31">
        <v>1342</v>
      </c>
      <c r="G26" s="32">
        <f>((G25+G15)-G20)</f>
        <v>46.000000000000014</v>
      </c>
      <c r="H26" s="13" t="s">
        <v>12</v>
      </c>
      <c r="I26" s="31">
        <v>1342</v>
      </c>
      <c r="J26" s="33">
        <f>((J25+J15)-J20)</f>
        <v>40</v>
      </c>
      <c r="K26" s="15" t="s">
        <v>12</v>
      </c>
      <c r="L26" s="31">
        <v>1342</v>
      </c>
      <c r="M26" s="34">
        <f>((M25+M15)-M20)</f>
        <v>34.000000000000014</v>
      </c>
      <c r="N26" s="17" t="s">
        <v>12</v>
      </c>
      <c r="O26" s="31">
        <v>1342</v>
      </c>
      <c r="P26" s="35">
        <f>((P25+P15)-P20)</f>
        <v>48</v>
      </c>
      <c r="Q26" s="19" t="s">
        <v>12</v>
      </c>
      <c r="R26" s="31">
        <v>1342</v>
      </c>
      <c r="S26" s="36">
        <f>((S25+S15)-S20)</f>
        <v>28.000000000000057</v>
      </c>
      <c r="T26" s="21" t="s">
        <v>12</v>
      </c>
      <c r="U26" s="31">
        <v>1342</v>
      </c>
      <c r="V26" s="37">
        <f>((V25+V15)-V20)</f>
        <v>32</v>
      </c>
    </row>
    <row r="27" spans="5:22" customFormat="1" x14ac:dyDescent="0.3">
      <c r="E27" s="10" t="s">
        <v>13</v>
      </c>
      <c r="F27" s="31">
        <v>1423</v>
      </c>
      <c r="G27" s="32">
        <f>((G24-G20)+G15)</f>
        <v>38.000000000000028</v>
      </c>
      <c r="H27" s="13" t="s">
        <v>13</v>
      </c>
      <c r="I27" s="31">
        <v>1423</v>
      </c>
      <c r="J27" s="33">
        <f>((J24-J20)+J15)</f>
        <v>30.000000000000007</v>
      </c>
      <c r="K27" s="15" t="s">
        <v>13</v>
      </c>
      <c r="L27" s="31">
        <v>1423</v>
      </c>
      <c r="M27" s="34">
        <f>((M24-M20)+M15)</f>
        <v>30.000000000000028</v>
      </c>
      <c r="N27" s="17" t="s">
        <v>13</v>
      </c>
      <c r="O27" s="31">
        <v>1423</v>
      </c>
      <c r="P27" s="35">
        <f>((P24-P20)+P15)</f>
        <v>45</v>
      </c>
      <c r="Q27" s="19" t="s">
        <v>13</v>
      </c>
      <c r="R27" s="31">
        <v>1423</v>
      </c>
      <c r="S27" s="36">
        <f>((S24-S20)+S15)</f>
        <v>40</v>
      </c>
      <c r="T27" s="21" t="s">
        <v>13</v>
      </c>
      <c r="U27" s="31">
        <v>1423</v>
      </c>
      <c r="V27" s="37">
        <f>((V24-V20)+V15)</f>
        <v>32</v>
      </c>
    </row>
    <row r="28" spans="5:22" customFormat="1" x14ac:dyDescent="0.3">
      <c r="E28" s="10" t="s">
        <v>14</v>
      </c>
      <c r="F28" s="31">
        <v>1432</v>
      </c>
      <c r="G28" s="32">
        <f>((G27-G17)+G14)</f>
        <v>40.000000000000028</v>
      </c>
      <c r="H28" s="13" t="s">
        <v>14</v>
      </c>
      <c r="I28" s="31">
        <v>1432</v>
      </c>
      <c r="J28" s="33">
        <f>((J27-J17)+J14)</f>
        <v>38</v>
      </c>
      <c r="K28" s="15" t="s">
        <v>14</v>
      </c>
      <c r="L28" s="31">
        <v>1432</v>
      </c>
      <c r="M28" s="34">
        <f>((M27-M17)+M14)</f>
        <v>28.000000000000028</v>
      </c>
      <c r="N28" s="17" t="s">
        <v>14</v>
      </c>
      <c r="O28" s="31">
        <v>1432</v>
      </c>
      <c r="P28" s="35">
        <f>((P27-P17)+P14)</f>
        <v>50</v>
      </c>
      <c r="Q28" s="19" t="s">
        <v>14</v>
      </c>
      <c r="R28" s="31">
        <v>1432</v>
      </c>
      <c r="S28" s="36">
        <f>((S27-S17)+S14)</f>
        <v>31.000000000000028</v>
      </c>
      <c r="T28" s="21" t="s">
        <v>14</v>
      </c>
      <c r="U28" s="31">
        <v>1432</v>
      </c>
      <c r="V28" s="37">
        <f>((V27-V17)+V14)</f>
        <v>27</v>
      </c>
    </row>
    <row r="29" spans="5:22" customFormat="1" x14ac:dyDescent="0.3">
      <c r="E29" s="10"/>
      <c r="F29" s="31">
        <v>2000</v>
      </c>
      <c r="G29" s="38"/>
      <c r="H29" s="13"/>
      <c r="I29" s="31">
        <v>2000</v>
      </c>
      <c r="J29" s="39"/>
      <c r="K29" s="15"/>
      <c r="L29" s="31">
        <v>2000</v>
      </c>
      <c r="M29" s="40"/>
      <c r="N29" s="17"/>
      <c r="O29" s="31">
        <v>2000</v>
      </c>
      <c r="P29" s="41"/>
      <c r="Q29" s="19"/>
      <c r="R29" s="31">
        <v>2000</v>
      </c>
      <c r="S29" s="42"/>
      <c r="T29" s="21"/>
      <c r="U29" s="31">
        <v>2000</v>
      </c>
      <c r="V29" s="43"/>
    </row>
    <row r="30" spans="5:22" customFormat="1" x14ac:dyDescent="0.3">
      <c r="E30" s="10" t="s">
        <v>15</v>
      </c>
      <c r="F30" s="31">
        <v>2134</v>
      </c>
      <c r="G30" s="32">
        <f>((G23+G10)-G13)</f>
        <v>42</v>
      </c>
      <c r="H30" s="13" t="s">
        <v>15</v>
      </c>
      <c r="I30" s="31">
        <v>2134</v>
      </c>
      <c r="J30" s="33">
        <f>((J23+J10)-J13)</f>
        <v>24.000000000000021</v>
      </c>
      <c r="K30" s="15" t="s">
        <v>15</v>
      </c>
      <c r="L30" s="31">
        <v>2134</v>
      </c>
      <c r="M30" s="34">
        <f>((M23+M10)-M13)</f>
        <v>48</v>
      </c>
      <c r="N30" s="17" t="s">
        <v>15</v>
      </c>
      <c r="O30" s="31">
        <v>2134</v>
      </c>
      <c r="P30" s="35">
        <f>((P23+P10)-P13)</f>
        <v>24</v>
      </c>
      <c r="Q30" s="19" t="s">
        <v>15</v>
      </c>
      <c r="R30" s="31">
        <v>2134</v>
      </c>
      <c r="S30" s="36">
        <f>((S23+S10)-S13)</f>
        <v>47.000000000000028</v>
      </c>
      <c r="T30" s="21" t="s">
        <v>15</v>
      </c>
      <c r="U30" s="31">
        <v>2134</v>
      </c>
      <c r="V30" s="37">
        <f>((V23+V10)-V13)</f>
        <v>50</v>
      </c>
    </row>
    <row r="31" spans="5:22" customFormat="1" x14ac:dyDescent="0.3">
      <c r="E31" s="10" t="s">
        <v>16</v>
      </c>
      <c r="F31" s="31">
        <v>2143</v>
      </c>
      <c r="G31" s="32">
        <f>((G30+G18)-G21)</f>
        <v>36.000000000000014</v>
      </c>
      <c r="H31" s="13" t="s">
        <v>16</v>
      </c>
      <c r="I31" s="31">
        <v>2143</v>
      </c>
      <c r="J31" s="33">
        <f>((J30+J18)-J21)</f>
        <v>22.000000000000021</v>
      </c>
      <c r="K31" s="15" t="s">
        <v>16</v>
      </c>
      <c r="L31" s="31">
        <v>2143</v>
      </c>
      <c r="M31" s="34">
        <f>((M30+M18)-M21)</f>
        <v>42.000000000000014</v>
      </c>
      <c r="N31" s="17" t="s">
        <v>16</v>
      </c>
      <c r="O31" s="31">
        <v>2143</v>
      </c>
      <c r="P31" s="35">
        <f>((P30+P18)-P21)</f>
        <v>26</v>
      </c>
      <c r="Q31" s="19" t="s">
        <v>16</v>
      </c>
      <c r="R31" s="31">
        <v>2143</v>
      </c>
      <c r="S31" s="36">
        <f>((S30+S18)-S21)</f>
        <v>50</v>
      </c>
      <c r="T31" s="21" t="s">
        <v>16</v>
      </c>
      <c r="U31" s="31">
        <v>2143</v>
      </c>
      <c r="V31" s="37">
        <f>((V30+V18)-V21)</f>
        <v>45</v>
      </c>
    </row>
    <row r="32" spans="5:22" customFormat="1" x14ac:dyDescent="0.3">
      <c r="E32" s="10" t="s">
        <v>17</v>
      </c>
      <c r="F32" s="31">
        <v>2314</v>
      </c>
      <c r="G32" s="32">
        <f>((G30+G11)-G16)</f>
        <v>38</v>
      </c>
      <c r="H32" s="13" t="s">
        <v>17</v>
      </c>
      <c r="I32" s="31">
        <v>2314</v>
      </c>
      <c r="J32" s="33">
        <f>((J30+J11)-J16)</f>
        <v>30.000000000000021</v>
      </c>
      <c r="K32" s="15" t="s">
        <v>17</v>
      </c>
      <c r="L32" s="31">
        <v>2314</v>
      </c>
      <c r="M32" s="34">
        <f>((M30+M11)-M16)</f>
        <v>50</v>
      </c>
      <c r="N32" s="17" t="s">
        <v>17</v>
      </c>
      <c r="O32" s="31">
        <v>2314</v>
      </c>
      <c r="P32" s="35">
        <f>((P30+P11)-P16)</f>
        <v>17</v>
      </c>
      <c r="Q32" s="19" t="s">
        <v>17</v>
      </c>
      <c r="R32" s="31">
        <v>2314</v>
      </c>
      <c r="S32" s="36">
        <f>((S30+S11)-S16)</f>
        <v>42.000000000000057</v>
      </c>
      <c r="T32" s="21" t="s">
        <v>17</v>
      </c>
      <c r="U32" s="31">
        <v>2314</v>
      </c>
      <c r="V32" s="37">
        <f>((V30+V11)-V16)</f>
        <v>48</v>
      </c>
    </row>
    <row r="33" spans="5:22" customFormat="1" x14ac:dyDescent="0.3">
      <c r="E33" s="10" t="s">
        <v>18</v>
      </c>
      <c r="F33" s="31">
        <v>2341</v>
      </c>
      <c r="G33" s="32">
        <f>((G32+G12)-G19)</f>
        <v>28.000000000000014</v>
      </c>
      <c r="H33" s="13" t="s">
        <v>18</v>
      </c>
      <c r="I33" s="31">
        <v>2341</v>
      </c>
      <c r="J33" s="33">
        <f>((J32+J12)-J19)</f>
        <v>34.000000000000021</v>
      </c>
      <c r="K33" s="15" t="s">
        <v>18</v>
      </c>
      <c r="L33" s="31">
        <v>2341</v>
      </c>
      <c r="M33" s="34">
        <f>((M32+M12)-M19)</f>
        <v>46.000000000000014</v>
      </c>
      <c r="N33" s="17" t="s">
        <v>18</v>
      </c>
      <c r="O33" s="31">
        <v>2341</v>
      </c>
      <c r="P33" s="35">
        <f>((P32+P12)-P19)</f>
        <v>12</v>
      </c>
      <c r="Q33" s="19" t="s">
        <v>18</v>
      </c>
      <c r="R33" s="31">
        <v>2341</v>
      </c>
      <c r="S33" s="36">
        <f>((S32+S12)-S19)</f>
        <v>40.000000000000057</v>
      </c>
      <c r="T33" s="21" t="s">
        <v>18</v>
      </c>
      <c r="U33" s="31">
        <v>2341</v>
      </c>
      <c r="V33" s="37">
        <f>((V32+V12)-V19)</f>
        <v>41</v>
      </c>
    </row>
    <row r="34" spans="5:22" customFormat="1" x14ac:dyDescent="0.3">
      <c r="E34" s="10" t="s">
        <v>19</v>
      </c>
      <c r="F34" s="31">
        <v>2413</v>
      </c>
      <c r="G34" s="32">
        <f>((G31+G12)-G19)</f>
        <v>26.000000000000028</v>
      </c>
      <c r="H34" s="13" t="s">
        <v>19</v>
      </c>
      <c r="I34" s="31">
        <v>2413</v>
      </c>
      <c r="J34" s="33">
        <f>((J31+J12)-J19)</f>
        <v>26.000000000000021</v>
      </c>
      <c r="K34" s="15" t="s">
        <v>19</v>
      </c>
      <c r="L34" s="31">
        <v>2413</v>
      </c>
      <c r="M34" s="34">
        <f>((M31+M12)-M19)</f>
        <v>38.000000000000028</v>
      </c>
      <c r="N34" s="17" t="s">
        <v>19</v>
      </c>
      <c r="O34" s="31">
        <v>2413</v>
      </c>
      <c r="P34" s="35">
        <f>((P31+P12)-P19)</f>
        <v>21</v>
      </c>
      <c r="Q34" s="19" t="s">
        <v>19</v>
      </c>
      <c r="R34" s="31">
        <v>2413</v>
      </c>
      <c r="S34" s="36">
        <f>((S31+S12)-S19)</f>
        <v>48</v>
      </c>
      <c r="T34" s="21" t="s">
        <v>19</v>
      </c>
      <c r="U34" s="31">
        <v>2413</v>
      </c>
      <c r="V34" s="37">
        <f>((V31+V12)-V19)</f>
        <v>38</v>
      </c>
    </row>
    <row r="35" spans="5:22" customFormat="1" x14ac:dyDescent="0.3">
      <c r="E35" s="10" t="s">
        <v>20</v>
      </c>
      <c r="F35" s="31">
        <v>2431</v>
      </c>
      <c r="G35" s="32">
        <f>((G34+G11)-G16)</f>
        <v>22.000000000000028</v>
      </c>
      <c r="H35" s="13" t="s">
        <v>20</v>
      </c>
      <c r="I35" s="31">
        <v>2431</v>
      </c>
      <c r="J35" s="33">
        <f>((J34+J11)-J16)</f>
        <v>32.000000000000021</v>
      </c>
      <c r="K35" s="15" t="s">
        <v>20</v>
      </c>
      <c r="L35" s="31">
        <v>2431</v>
      </c>
      <c r="M35" s="34">
        <f>((M34+M11)-M16)</f>
        <v>40.000000000000028</v>
      </c>
      <c r="N35" s="17" t="s">
        <v>20</v>
      </c>
      <c r="O35" s="31">
        <v>2431</v>
      </c>
      <c r="P35" s="35">
        <f>((P34+P11)-P16)</f>
        <v>14</v>
      </c>
      <c r="Q35" s="19" t="s">
        <v>20</v>
      </c>
      <c r="R35" s="31">
        <v>2431</v>
      </c>
      <c r="S35" s="36">
        <f>((S34+S11)-S16)</f>
        <v>43.000000000000028</v>
      </c>
      <c r="T35" s="21" t="s">
        <v>20</v>
      </c>
      <c r="U35" s="31">
        <v>2431</v>
      </c>
      <c r="V35" s="37">
        <f>((V34+V11)-V16)</f>
        <v>36</v>
      </c>
    </row>
    <row r="36" spans="5:22" customFormat="1" x14ac:dyDescent="0.3">
      <c r="E36" s="10"/>
      <c r="F36" s="31">
        <v>3000</v>
      </c>
      <c r="G36" s="38"/>
      <c r="H36" s="13"/>
      <c r="I36" s="31">
        <v>3000</v>
      </c>
      <c r="J36" s="39"/>
      <c r="K36" s="15"/>
      <c r="L36" s="31">
        <v>3000</v>
      </c>
      <c r="M36" s="40"/>
      <c r="N36" s="17"/>
      <c r="O36" s="31">
        <v>3000</v>
      </c>
      <c r="P36" s="41"/>
      <c r="Q36" s="19"/>
      <c r="R36" s="31">
        <v>3000</v>
      </c>
      <c r="S36" s="42"/>
      <c r="T36" s="21"/>
      <c r="U36" s="31">
        <v>3000</v>
      </c>
      <c r="V36" s="43"/>
    </row>
    <row r="37" spans="5:22" customFormat="1" x14ac:dyDescent="0.3">
      <c r="E37" s="10" t="s">
        <v>21</v>
      </c>
      <c r="F37" s="31">
        <v>3124</v>
      </c>
      <c r="G37" s="32">
        <f>((G25+G11)-G16)</f>
        <v>46</v>
      </c>
      <c r="H37" s="13" t="s">
        <v>21</v>
      </c>
      <c r="I37" s="31">
        <v>3124</v>
      </c>
      <c r="J37" s="33">
        <f>((J25+J11)-J16)</f>
        <v>40.000000000000007</v>
      </c>
      <c r="K37" s="15" t="s">
        <v>21</v>
      </c>
      <c r="L37" s="31">
        <v>3124</v>
      </c>
      <c r="M37" s="34">
        <f>((M25+M11)-M16)</f>
        <v>44</v>
      </c>
      <c r="N37" s="17" t="s">
        <v>21</v>
      </c>
      <c r="O37" s="31">
        <v>3124</v>
      </c>
      <c r="P37" s="35">
        <f>((P25+P11)-P16)</f>
        <v>34</v>
      </c>
      <c r="Q37" s="19" t="s">
        <v>21</v>
      </c>
      <c r="R37" s="31">
        <v>3124</v>
      </c>
      <c r="S37" s="36">
        <f>((S25+S11)-S16)</f>
        <v>29.000000000000085</v>
      </c>
      <c r="T37" s="21" t="s">
        <v>21</v>
      </c>
      <c r="U37" s="31">
        <v>3124</v>
      </c>
      <c r="V37" s="37">
        <f>((V25+V11)-V16)</f>
        <v>40</v>
      </c>
    </row>
    <row r="38" spans="5:22" customFormat="1" x14ac:dyDescent="0.3">
      <c r="E38" s="10" t="s">
        <v>22</v>
      </c>
      <c r="F38" s="31">
        <v>3142</v>
      </c>
      <c r="G38" s="32">
        <f>((G37+G15)-G20)</f>
        <v>42.000000000000014</v>
      </c>
      <c r="H38" s="13" t="s">
        <v>22</v>
      </c>
      <c r="I38" s="31">
        <v>3142</v>
      </c>
      <c r="J38" s="33">
        <f>((J37+J15)-J20)</f>
        <v>46</v>
      </c>
      <c r="K38" s="15" t="s">
        <v>22</v>
      </c>
      <c r="L38" s="31">
        <v>3142</v>
      </c>
      <c r="M38" s="34">
        <f>((M37+M15)-M20)</f>
        <v>36.000000000000014</v>
      </c>
      <c r="N38" s="17" t="s">
        <v>22</v>
      </c>
      <c r="O38" s="31">
        <v>3142</v>
      </c>
      <c r="P38" s="35">
        <f>((P37+P15)-P20)</f>
        <v>41</v>
      </c>
      <c r="Q38" s="19" t="s">
        <v>22</v>
      </c>
      <c r="R38" s="31">
        <v>3142</v>
      </c>
      <c r="S38" s="36">
        <f>((S37+S15)-S20)</f>
        <v>23.000000000000085</v>
      </c>
      <c r="T38" s="21" t="s">
        <v>22</v>
      </c>
      <c r="U38" s="31">
        <v>3142</v>
      </c>
      <c r="V38" s="37">
        <f>((V37+V15)-V20)</f>
        <v>30</v>
      </c>
    </row>
    <row r="39" spans="5:22" customFormat="1" x14ac:dyDescent="0.3">
      <c r="E39" s="10" t="s">
        <v>23</v>
      </c>
      <c r="F39" s="31">
        <v>3214</v>
      </c>
      <c r="G39" s="32">
        <f>((G32+G14)-G17)</f>
        <v>40</v>
      </c>
      <c r="H39" s="13" t="s">
        <v>23</v>
      </c>
      <c r="I39" s="31">
        <v>3214</v>
      </c>
      <c r="J39" s="33">
        <f>((J32+J14)-J17)</f>
        <v>38.000000000000014</v>
      </c>
      <c r="K39" s="15" t="s">
        <v>23</v>
      </c>
      <c r="L39" s="31">
        <v>3214</v>
      </c>
      <c r="M39" s="34">
        <f>((M32+M14)-M17)</f>
        <v>48</v>
      </c>
      <c r="N39" s="17" t="s">
        <v>23</v>
      </c>
      <c r="O39" s="31">
        <v>3214</v>
      </c>
      <c r="P39" s="35">
        <f>((P32+P14)-P17)</f>
        <v>22</v>
      </c>
      <c r="Q39" s="19" t="s">
        <v>23</v>
      </c>
      <c r="R39" s="31">
        <v>3214</v>
      </c>
      <c r="S39" s="36">
        <f>((S32+S14)-S17)</f>
        <v>33.000000000000085</v>
      </c>
      <c r="T39" s="21" t="s">
        <v>23</v>
      </c>
      <c r="U39" s="31">
        <v>3214</v>
      </c>
      <c r="V39" s="37">
        <f>((V32+V14)-V17)</f>
        <v>43</v>
      </c>
    </row>
    <row r="40" spans="5:22" customFormat="1" x14ac:dyDescent="0.3">
      <c r="E40" s="10" t="s">
        <v>24</v>
      </c>
      <c r="F40" s="31">
        <v>3241</v>
      </c>
      <c r="G40" s="32">
        <f>((G39+G12)-G19)</f>
        <v>30.000000000000014</v>
      </c>
      <c r="H40" s="13" t="s">
        <v>24</v>
      </c>
      <c r="I40" s="31">
        <v>3241</v>
      </c>
      <c r="J40" s="33">
        <f>((J39+J12)-J19)</f>
        <v>42.000000000000014</v>
      </c>
      <c r="K40" s="15" t="s">
        <v>24</v>
      </c>
      <c r="L40" s="31">
        <v>3241</v>
      </c>
      <c r="M40" s="34">
        <f>((M39+M12)-M19)</f>
        <v>44.000000000000014</v>
      </c>
      <c r="N40" s="17" t="s">
        <v>24</v>
      </c>
      <c r="O40" s="31">
        <v>3241</v>
      </c>
      <c r="P40" s="35">
        <f>((P39+P12)-P19)</f>
        <v>17</v>
      </c>
      <c r="Q40" s="19" t="s">
        <v>24</v>
      </c>
      <c r="R40" s="31">
        <v>3241</v>
      </c>
      <c r="S40" s="36">
        <f>((S39+S12)-S19)</f>
        <v>31.000000000000085</v>
      </c>
      <c r="T40" s="21" t="s">
        <v>24</v>
      </c>
      <c r="U40" s="31">
        <v>3241</v>
      </c>
      <c r="V40" s="37">
        <f>((V39+V12)-V19)</f>
        <v>36</v>
      </c>
    </row>
    <row r="41" spans="5:22" customFormat="1" x14ac:dyDescent="0.3">
      <c r="E41" s="10" t="s">
        <v>25</v>
      </c>
      <c r="F41" s="31">
        <v>3412</v>
      </c>
      <c r="G41" s="32">
        <f>((G38+G12)-G19)</f>
        <v>32.000000000000028</v>
      </c>
      <c r="H41" s="13" t="s">
        <v>25</v>
      </c>
      <c r="I41" s="31">
        <v>3412</v>
      </c>
      <c r="J41" s="33">
        <f>((J38+J12)-J19)</f>
        <v>50</v>
      </c>
      <c r="K41" s="15" t="s">
        <v>25</v>
      </c>
      <c r="L41" s="31">
        <v>3412</v>
      </c>
      <c r="M41" s="34">
        <f>((M38+M12)-M19)</f>
        <v>32.000000000000028</v>
      </c>
      <c r="N41" s="17" t="s">
        <v>25</v>
      </c>
      <c r="O41" s="31">
        <v>3412</v>
      </c>
      <c r="P41" s="35">
        <f>((P38+P12)-P19)</f>
        <v>36</v>
      </c>
      <c r="Q41" s="19" t="s">
        <v>25</v>
      </c>
      <c r="R41" s="31">
        <v>3412</v>
      </c>
      <c r="S41" s="36">
        <f>((S38+S12)-S19)</f>
        <v>21.000000000000085</v>
      </c>
      <c r="T41" s="21" t="s">
        <v>25</v>
      </c>
      <c r="U41" s="31">
        <v>3412</v>
      </c>
      <c r="V41" s="37">
        <f>((V38+V12)-V19)</f>
        <v>23</v>
      </c>
    </row>
    <row r="42" spans="5:22" customFormat="1" x14ac:dyDescent="0.3">
      <c r="E42" s="10" t="s">
        <v>26</v>
      </c>
      <c r="F42" s="31">
        <v>3421</v>
      </c>
      <c r="G42" s="32">
        <f>((G41+G10)-G13)</f>
        <v>26.000000000000028</v>
      </c>
      <c r="H42" s="13" t="s">
        <v>26</v>
      </c>
      <c r="I42" s="31">
        <v>3421</v>
      </c>
      <c r="J42" s="33">
        <f>((J41+J10)-J13)</f>
        <v>48.000000000000007</v>
      </c>
      <c r="K42" s="15" t="s">
        <v>26</v>
      </c>
      <c r="L42" s="31">
        <v>3421</v>
      </c>
      <c r="M42" s="34">
        <f>((M41+M10)-M13)</f>
        <v>36.000000000000028</v>
      </c>
      <c r="N42" s="17" t="s">
        <v>26</v>
      </c>
      <c r="O42" s="31">
        <v>3421</v>
      </c>
      <c r="P42" s="35">
        <f>((P41+P10)-P13)</f>
        <v>24</v>
      </c>
      <c r="Q42" s="19" t="s">
        <v>26</v>
      </c>
      <c r="R42" s="31">
        <v>3421</v>
      </c>
      <c r="S42" s="36">
        <f>((S41+S10)-S13)</f>
        <v>25.000000000000085</v>
      </c>
      <c r="T42" s="21" t="s">
        <v>26</v>
      </c>
      <c r="U42" s="31">
        <v>3421</v>
      </c>
      <c r="V42" s="37">
        <f>((V41+V10)-V13)</f>
        <v>26</v>
      </c>
    </row>
    <row r="43" spans="5:22" customFormat="1" x14ac:dyDescent="0.3">
      <c r="E43" s="10"/>
      <c r="F43" s="31">
        <v>4000</v>
      </c>
      <c r="G43" s="38"/>
      <c r="H43" s="13"/>
      <c r="I43" s="31">
        <v>4000</v>
      </c>
      <c r="J43" s="39"/>
      <c r="K43" s="15"/>
      <c r="L43" s="31">
        <v>4000</v>
      </c>
      <c r="M43" s="40"/>
      <c r="N43" s="17"/>
      <c r="O43" s="31">
        <v>4000</v>
      </c>
      <c r="P43" s="41"/>
      <c r="Q43" s="19"/>
      <c r="R43" s="31">
        <v>4000</v>
      </c>
      <c r="S43" s="42"/>
      <c r="T43" s="21"/>
      <c r="U43" s="31">
        <v>4000</v>
      </c>
      <c r="V43" s="43"/>
    </row>
    <row r="44" spans="5:22" customFormat="1" x14ac:dyDescent="0.3">
      <c r="E44" s="10" t="s">
        <v>27</v>
      </c>
      <c r="F44" s="31">
        <v>4123</v>
      </c>
      <c r="G44" s="32">
        <f>((G27+G12)-G19)</f>
        <v>28.000000000000043</v>
      </c>
      <c r="H44" s="13" t="s">
        <v>27</v>
      </c>
      <c r="I44" s="31">
        <v>4123</v>
      </c>
      <c r="J44" s="33">
        <f>((J27+J12)-J19)</f>
        <v>34.000000000000007</v>
      </c>
      <c r="K44" s="15" t="s">
        <v>27</v>
      </c>
      <c r="L44" s="31">
        <v>4123</v>
      </c>
      <c r="M44" s="34">
        <f>((M27+M12)-M19)</f>
        <v>26.000000000000043</v>
      </c>
      <c r="N44" s="17" t="s">
        <v>27</v>
      </c>
      <c r="O44" s="31">
        <v>4123</v>
      </c>
      <c r="P44" s="35">
        <f>((P27+P12)-P19)</f>
        <v>40</v>
      </c>
      <c r="Q44" s="19" t="s">
        <v>27</v>
      </c>
      <c r="R44" s="31">
        <v>4123</v>
      </c>
      <c r="S44" s="36">
        <f>((S27+S12)-S19)</f>
        <v>38</v>
      </c>
      <c r="T44" s="21" t="s">
        <v>27</v>
      </c>
      <c r="U44" s="31">
        <v>4123</v>
      </c>
      <c r="V44" s="37">
        <f>((V27+V12)-V19)</f>
        <v>25</v>
      </c>
    </row>
    <row r="45" spans="5:22" customFormat="1" x14ac:dyDescent="0.3">
      <c r="E45" s="10" t="s">
        <v>28</v>
      </c>
      <c r="F45" s="31">
        <v>4132</v>
      </c>
      <c r="G45" s="32">
        <f>((G44+G14)-G17)</f>
        <v>30.000000000000043</v>
      </c>
      <c r="H45" s="13" t="s">
        <v>28</v>
      </c>
      <c r="I45" s="31">
        <v>4132</v>
      </c>
      <c r="J45" s="33">
        <f>((J44+J14)-J17)</f>
        <v>42</v>
      </c>
      <c r="K45" s="15" t="s">
        <v>28</v>
      </c>
      <c r="L45" s="31">
        <v>4132</v>
      </c>
      <c r="M45" s="34">
        <f>((M44+M14)-M17)</f>
        <v>24.000000000000043</v>
      </c>
      <c r="N45" s="17" t="s">
        <v>28</v>
      </c>
      <c r="O45" s="31">
        <v>4132</v>
      </c>
      <c r="P45" s="35">
        <f>((P44+P14)-P17)</f>
        <v>45</v>
      </c>
      <c r="Q45" s="19" t="s">
        <v>28</v>
      </c>
      <c r="R45" s="31">
        <v>4132</v>
      </c>
      <c r="S45" s="36">
        <f>((S44+S14)-S17)</f>
        <v>29.000000000000028</v>
      </c>
      <c r="T45" s="21" t="s">
        <v>28</v>
      </c>
      <c r="U45" s="31">
        <v>4132</v>
      </c>
      <c r="V45" s="37">
        <f>((V44+V14)-V17)</f>
        <v>20</v>
      </c>
    </row>
    <row r="46" spans="5:22" customFormat="1" x14ac:dyDescent="0.3">
      <c r="E46" s="10" t="s">
        <v>29</v>
      </c>
      <c r="F46" s="31">
        <v>4213</v>
      </c>
      <c r="G46" s="32">
        <f>((G34+G15)-G20)</f>
        <v>22.000000000000043</v>
      </c>
      <c r="H46" s="13" t="s">
        <v>29</v>
      </c>
      <c r="I46" s="31">
        <v>4213</v>
      </c>
      <c r="J46" s="33">
        <f>((J34+J15)-J20)</f>
        <v>32.000000000000014</v>
      </c>
      <c r="K46" s="15" t="s">
        <v>29</v>
      </c>
      <c r="L46" s="31">
        <v>4213</v>
      </c>
      <c r="M46" s="34">
        <f>((M34+M15)-M20)</f>
        <v>30.000000000000043</v>
      </c>
      <c r="N46" s="17" t="s">
        <v>29</v>
      </c>
      <c r="O46" s="31">
        <v>4213</v>
      </c>
      <c r="P46" s="35">
        <f>((P34+P15)-P20)</f>
        <v>28</v>
      </c>
      <c r="Q46" s="19" t="s">
        <v>29</v>
      </c>
      <c r="R46" s="31">
        <v>4213</v>
      </c>
      <c r="S46" s="36">
        <f>((S34+S15)-S20)</f>
        <v>42</v>
      </c>
      <c r="T46" s="21" t="s">
        <v>29</v>
      </c>
      <c r="U46" s="31">
        <v>4213</v>
      </c>
      <c r="V46" s="37">
        <f>((V34+V15)-V20)</f>
        <v>28</v>
      </c>
    </row>
    <row r="47" spans="5:22" customFormat="1" x14ac:dyDescent="0.3">
      <c r="E47" s="10" t="s">
        <v>4</v>
      </c>
      <c r="F47" s="31">
        <v>4231</v>
      </c>
      <c r="G47" s="32">
        <f>((G46+G11)-G16)</f>
        <v>18.000000000000043</v>
      </c>
      <c r="H47" s="13" t="s">
        <v>4</v>
      </c>
      <c r="I47" s="31">
        <v>4231</v>
      </c>
      <c r="J47" s="33">
        <f>((J46+J11)-J16)</f>
        <v>38.000000000000014</v>
      </c>
      <c r="K47" s="15" t="s">
        <v>4</v>
      </c>
      <c r="L47" s="31">
        <v>4231</v>
      </c>
      <c r="M47" s="34">
        <f>((M46+M11)-M16)</f>
        <v>32.000000000000043</v>
      </c>
      <c r="N47" s="17" t="s">
        <v>4</v>
      </c>
      <c r="O47" s="31">
        <v>4231</v>
      </c>
      <c r="P47" s="35">
        <f>((P46+P11)-P16)</f>
        <v>21</v>
      </c>
      <c r="Q47" s="19" t="s">
        <v>4</v>
      </c>
      <c r="R47" s="31">
        <v>4231</v>
      </c>
      <c r="S47" s="36">
        <f>((S46+S11)-S16)</f>
        <v>37.000000000000028</v>
      </c>
      <c r="T47" s="21" t="s">
        <v>4</v>
      </c>
      <c r="U47" s="31">
        <v>4231</v>
      </c>
      <c r="V47" s="37">
        <f>((V46+V11)-V16)</f>
        <v>26</v>
      </c>
    </row>
    <row r="48" spans="5:22" customFormat="1" x14ac:dyDescent="0.3">
      <c r="E48" s="10" t="s">
        <v>30</v>
      </c>
      <c r="F48" s="31">
        <v>4312</v>
      </c>
      <c r="G48" s="32">
        <f>((G41+G18)-G21)</f>
        <v>26.000000000000043</v>
      </c>
      <c r="H48" s="13" t="s">
        <v>30</v>
      </c>
      <c r="I48" s="31">
        <v>4312</v>
      </c>
      <c r="J48" s="33">
        <f>((J41+J18)-J21)</f>
        <v>48</v>
      </c>
      <c r="K48" s="15" t="s">
        <v>30</v>
      </c>
      <c r="L48" s="31">
        <v>4312</v>
      </c>
      <c r="M48" s="34">
        <f>((M41+M18)-M21)</f>
        <v>26.000000000000043</v>
      </c>
      <c r="N48" s="17" t="s">
        <v>30</v>
      </c>
      <c r="O48" s="31">
        <v>4312</v>
      </c>
      <c r="P48" s="35">
        <f>((P41+P18)-P21)</f>
        <v>38</v>
      </c>
      <c r="Q48" s="19" t="s">
        <v>30</v>
      </c>
      <c r="R48" s="31">
        <v>4312</v>
      </c>
      <c r="S48" s="36">
        <f>((S41+S18)-S21)</f>
        <v>24.000000000000057</v>
      </c>
      <c r="T48" s="21" t="s">
        <v>30</v>
      </c>
      <c r="U48" s="31">
        <v>4312</v>
      </c>
      <c r="V48" s="37">
        <f>((V41+V18)-V21)</f>
        <v>18</v>
      </c>
    </row>
    <row r="49" spans="1:33" x14ac:dyDescent="0.3">
      <c r="A49" s="44"/>
      <c r="B49" s="44"/>
      <c r="C49" s="44"/>
      <c r="D49" s="45"/>
      <c r="E49" s="10" t="s">
        <v>31</v>
      </c>
      <c r="F49" s="31">
        <v>4321</v>
      </c>
      <c r="G49" s="32">
        <f>((G48+G10)-G13)</f>
        <v>20.000000000000043</v>
      </c>
      <c r="H49" s="13" t="s">
        <v>31</v>
      </c>
      <c r="I49" s="31">
        <v>4321</v>
      </c>
      <c r="J49" s="33">
        <f>((J48+J10)-J13)</f>
        <v>46.000000000000007</v>
      </c>
      <c r="K49" s="15" t="s">
        <v>31</v>
      </c>
      <c r="L49" s="31">
        <v>4321</v>
      </c>
      <c r="M49" s="34">
        <f>((M48+M10)-M13)</f>
        <v>30.000000000000043</v>
      </c>
      <c r="N49" s="17" t="s">
        <v>31</v>
      </c>
      <c r="O49" s="31">
        <v>4321</v>
      </c>
      <c r="P49" s="35">
        <f>((P48+P10)-P13)</f>
        <v>26</v>
      </c>
      <c r="Q49" s="19" t="s">
        <v>31</v>
      </c>
      <c r="R49" s="31">
        <v>4321</v>
      </c>
      <c r="S49" s="36">
        <f>((S48+S10)-S13)</f>
        <v>28.000000000000057</v>
      </c>
      <c r="T49" s="21" t="s">
        <v>31</v>
      </c>
      <c r="U49" s="31">
        <v>4321</v>
      </c>
      <c r="V49" s="37">
        <f>((V48+V10)-V13)</f>
        <v>21</v>
      </c>
      <c r="AA49" s="46"/>
      <c r="AB49" s="47"/>
      <c r="AC49" s="48"/>
      <c r="AD49" s="45"/>
      <c r="AE49" s="45"/>
      <c r="AF49" s="45"/>
      <c r="AG49" s="4"/>
    </row>
    <row r="50" spans="1:33" x14ac:dyDescent="0.3">
      <c r="A50" s="50" t="s">
        <v>32</v>
      </c>
      <c r="B50" s="50"/>
      <c r="C50" s="50"/>
      <c r="D50" s="51" t="s">
        <v>33</v>
      </c>
      <c r="E50" s="52"/>
      <c r="F50" s="11" t="s">
        <v>32</v>
      </c>
      <c r="G50" s="12" t="s">
        <v>32</v>
      </c>
      <c r="H50" s="53"/>
      <c r="I50" s="11" t="s">
        <v>32</v>
      </c>
      <c r="J50" s="14" t="s">
        <v>32</v>
      </c>
      <c r="K50" s="54"/>
      <c r="L50" s="11" t="s">
        <v>32</v>
      </c>
      <c r="M50" s="16" t="s">
        <v>32</v>
      </c>
      <c r="N50" s="55"/>
      <c r="O50" s="11" t="s">
        <v>32</v>
      </c>
      <c r="P50" s="18" t="s">
        <v>32</v>
      </c>
      <c r="Q50" s="56"/>
      <c r="R50" s="11" t="s">
        <v>32</v>
      </c>
      <c r="S50" s="20" t="s">
        <v>32</v>
      </c>
      <c r="T50" s="57"/>
      <c r="U50" s="11" t="s">
        <v>32</v>
      </c>
      <c r="V50" s="22" t="s">
        <v>32</v>
      </c>
      <c r="AA50" s="46"/>
      <c r="AB50" s="47"/>
      <c r="AC50" s="48"/>
      <c r="AD50" s="45"/>
      <c r="AE50" s="45"/>
      <c r="AF50" s="45"/>
      <c r="AG50" s="4"/>
    </row>
    <row r="51" spans="1:33" x14ac:dyDescent="0.3">
      <c r="A51" s="44"/>
      <c r="B51" s="44"/>
      <c r="C51" s="44"/>
      <c r="D51" s="45"/>
      <c r="F51" s="11"/>
      <c r="I51" s="11"/>
      <c r="L51" s="11"/>
      <c r="O51" s="11"/>
      <c r="R51" s="11"/>
      <c r="U51" s="11"/>
      <c r="AA51" s="46"/>
      <c r="AB51" s="47"/>
      <c r="AC51" s="48"/>
      <c r="AD51" s="45"/>
      <c r="AE51" s="45"/>
      <c r="AF51" s="45"/>
      <c r="AG51" s="4"/>
    </row>
    <row r="53" spans="1:33" s="1" customFormat="1" x14ac:dyDescent="0.3">
      <c r="A53" s="58" t="s">
        <v>107</v>
      </c>
      <c r="B53" s="58"/>
      <c r="C53" s="58"/>
      <c r="D53" s="45"/>
      <c r="E53" s="59"/>
      <c r="F53" s="12" t="s">
        <v>202</v>
      </c>
      <c r="G53" s="60"/>
      <c r="H53" s="61"/>
      <c r="I53" s="62" t="s">
        <v>203</v>
      </c>
      <c r="J53" s="63"/>
      <c r="K53" s="64"/>
      <c r="L53" s="65" t="s">
        <v>204</v>
      </c>
      <c r="M53" s="66"/>
      <c r="N53" s="67"/>
      <c r="O53" s="18" t="s">
        <v>205</v>
      </c>
      <c r="P53" s="68"/>
      <c r="Q53" s="69"/>
      <c r="R53" s="20" t="s">
        <v>206</v>
      </c>
      <c r="S53" s="70"/>
      <c r="T53" s="71"/>
      <c r="U53" s="22" t="s">
        <v>207</v>
      </c>
      <c r="V53" s="72"/>
      <c r="W53" s="23" t="s">
        <v>203</v>
      </c>
      <c r="X53" s="24" t="s">
        <v>209</v>
      </c>
      <c r="Y53" s="25" t="s">
        <v>208</v>
      </c>
      <c r="Z53" s="26" t="s">
        <v>210</v>
      </c>
      <c r="AA53" s="46"/>
      <c r="AB53" s="47"/>
      <c r="AC53" s="48"/>
      <c r="AD53" s="45"/>
      <c r="AE53" s="45"/>
      <c r="AF53" s="45"/>
      <c r="AG53" s="4"/>
    </row>
    <row r="54" spans="1:33" s="2" customFormat="1" x14ac:dyDescent="0.3">
      <c r="A54" s="73" t="s">
        <v>106</v>
      </c>
      <c r="B54" s="73"/>
      <c r="C54" s="73"/>
      <c r="D54" s="45"/>
      <c r="E54" s="74"/>
      <c r="F54" s="12" t="s">
        <v>34</v>
      </c>
      <c r="G54" s="12">
        <v>1</v>
      </c>
      <c r="H54" s="75"/>
      <c r="I54" s="62" t="s">
        <v>34</v>
      </c>
      <c r="J54" s="14">
        <v>2</v>
      </c>
      <c r="K54" s="76"/>
      <c r="L54" s="65" t="s">
        <v>34</v>
      </c>
      <c r="M54" s="16">
        <v>3</v>
      </c>
      <c r="N54" s="77"/>
      <c r="O54" s="18" t="s">
        <v>34</v>
      </c>
      <c r="P54" s="18">
        <v>4</v>
      </c>
      <c r="Q54" s="78"/>
      <c r="R54" s="20" t="s">
        <v>34</v>
      </c>
      <c r="S54" s="20">
        <v>5</v>
      </c>
      <c r="T54" s="79"/>
      <c r="U54" s="22" t="s">
        <v>34</v>
      </c>
      <c r="V54" s="22">
        <v>6</v>
      </c>
      <c r="W54" s="80"/>
      <c r="X54" s="83"/>
      <c r="Y54" s="84"/>
      <c r="Z54" s="85"/>
      <c r="AA54" s="86" t="s">
        <v>35</v>
      </c>
      <c r="AB54" s="87" t="s">
        <v>36</v>
      </c>
      <c r="AC54" s="88" t="s">
        <v>37</v>
      </c>
      <c r="AD54" s="51" t="s">
        <v>38</v>
      </c>
      <c r="AE54" s="45" t="s">
        <v>39</v>
      </c>
      <c r="AF54" s="45"/>
      <c r="AG54" s="4"/>
    </row>
    <row r="55" spans="1:33" x14ac:dyDescent="0.3">
      <c r="A55" s="89" t="s">
        <v>58</v>
      </c>
      <c r="B55" s="44"/>
      <c r="C55" s="44"/>
      <c r="D55" s="45"/>
      <c r="F55" s="90" t="s">
        <v>40</v>
      </c>
      <c r="G55" s="12"/>
      <c r="I55" s="90" t="s">
        <v>40</v>
      </c>
      <c r="J55" s="14"/>
      <c r="L55" s="90" t="s">
        <v>40</v>
      </c>
      <c r="M55" s="16"/>
      <c r="O55" s="90" t="s">
        <v>40</v>
      </c>
      <c r="P55" s="18"/>
      <c r="R55" s="90" t="s">
        <v>40</v>
      </c>
      <c r="S55" s="20"/>
      <c r="U55" s="90" t="s">
        <v>40</v>
      </c>
      <c r="V55" s="22"/>
      <c r="W55" s="80" t="s">
        <v>36</v>
      </c>
      <c r="X55" s="83" t="s">
        <v>35</v>
      </c>
      <c r="Y55" s="84" t="s">
        <v>35</v>
      </c>
      <c r="Z55" s="85" t="s">
        <v>35</v>
      </c>
      <c r="AA55" s="86" t="s">
        <v>41</v>
      </c>
      <c r="AB55" s="87" t="s">
        <v>41</v>
      </c>
      <c r="AC55" s="88" t="s">
        <v>41</v>
      </c>
      <c r="AD55" s="51" t="s">
        <v>41</v>
      </c>
      <c r="AE55" s="9" t="s">
        <v>41</v>
      </c>
      <c r="AF55" s="45"/>
      <c r="AG55" s="4"/>
    </row>
    <row r="56" spans="1:33" x14ac:dyDescent="0.3">
      <c r="A56" s="44"/>
      <c r="B56" s="44"/>
      <c r="C56" s="44"/>
      <c r="D56" s="45"/>
      <c r="F56" s="11" t="s">
        <v>42</v>
      </c>
      <c r="G56" s="91">
        <v>1324</v>
      </c>
      <c r="I56" s="11" t="s">
        <v>42</v>
      </c>
      <c r="J56" s="92">
        <v>3412</v>
      </c>
      <c r="L56" s="11" t="s">
        <v>42</v>
      </c>
      <c r="M56" s="92">
        <v>2314</v>
      </c>
      <c r="O56" s="11" t="s">
        <v>42</v>
      </c>
      <c r="P56" s="92">
        <v>1432</v>
      </c>
      <c r="R56" s="11" t="s">
        <v>42</v>
      </c>
      <c r="S56" s="91">
        <v>2143</v>
      </c>
      <c r="U56" s="11" t="s">
        <v>42</v>
      </c>
      <c r="V56" s="91">
        <v>2134</v>
      </c>
      <c r="W56" s="80" t="s">
        <v>43</v>
      </c>
      <c r="X56" s="83"/>
      <c r="Y56" s="84" t="s">
        <v>43</v>
      </c>
      <c r="Z56" s="85" t="s">
        <v>43</v>
      </c>
      <c r="AA56" s="86" t="s">
        <v>43</v>
      </c>
      <c r="AB56" s="87" t="s">
        <v>43</v>
      </c>
      <c r="AC56" s="88" t="s">
        <v>43</v>
      </c>
      <c r="AD56" s="51" t="s">
        <v>104</v>
      </c>
      <c r="AE56" s="45" t="s">
        <v>105</v>
      </c>
      <c r="AF56" s="45"/>
      <c r="AG56" s="4"/>
    </row>
    <row r="57" spans="1:33" x14ac:dyDescent="0.3">
      <c r="A57" s="50" t="s">
        <v>43</v>
      </c>
      <c r="B57" s="50"/>
      <c r="C57" s="50"/>
      <c r="D57" s="51"/>
      <c r="E57" s="93"/>
      <c r="F57" s="11" t="s">
        <v>44</v>
      </c>
      <c r="G57" s="91">
        <v>424</v>
      </c>
      <c r="H57" s="94"/>
      <c r="I57" s="11" t="s">
        <v>44</v>
      </c>
      <c r="J57" s="92">
        <v>242</v>
      </c>
      <c r="K57" s="95"/>
      <c r="L57" s="11" t="s">
        <v>44</v>
      </c>
      <c r="M57" s="92">
        <v>224</v>
      </c>
      <c r="N57" s="96"/>
      <c r="O57" s="11" t="s">
        <v>44</v>
      </c>
      <c r="P57" s="92">
        <v>525</v>
      </c>
      <c r="Q57" s="97"/>
      <c r="R57" s="11" t="s">
        <v>44</v>
      </c>
      <c r="S57" s="91">
        <v>423</v>
      </c>
      <c r="T57" s="98"/>
      <c r="U57" s="11" t="s">
        <v>44</v>
      </c>
      <c r="V57" s="91">
        <v>325</v>
      </c>
      <c r="AE57" s="9" t="s">
        <v>45</v>
      </c>
      <c r="AF57" s="99"/>
      <c r="AG57" s="5"/>
    </row>
    <row r="58" spans="1:33" x14ac:dyDescent="0.3">
      <c r="A58" s="50" t="s">
        <v>46</v>
      </c>
      <c r="B58" s="51" t="s">
        <v>47</v>
      </c>
      <c r="C58" s="51" t="s">
        <v>48</v>
      </c>
      <c r="D58" s="51" t="s">
        <v>49</v>
      </c>
      <c r="E58" s="81"/>
      <c r="F58" s="11" t="s">
        <v>50</v>
      </c>
      <c r="G58" s="51" t="s">
        <v>51</v>
      </c>
      <c r="H58" s="100"/>
      <c r="I58" s="11" t="s">
        <v>50</v>
      </c>
      <c r="J58" s="51" t="s">
        <v>51</v>
      </c>
      <c r="K58" s="82"/>
      <c r="L58" s="11" t="s">
        <v>50</v>
      </c>
      <c r="M58" s="51" t="s">
        <v>51</v>
      </c>
      <c r="N58" s="80"/>
      <c r="O58" s="11" t="s">
        <v>50</v>
      </c>
      <c r="P58" s="51" t="s">
        <v>51</v>
      </c>
      <c r="Q58" s="101"/>
      <c r="R58" s="11" t="s">
        <v>50</v>
      </c>
      <c r="S58" s="51" t="s">
        <v>51</v>
      </c>
      <c r="T58" s="102"/>
      <c r="U58" s="11" t="s">
        <v>50</v>
      </c>
      <c r="V58" s="51" t="s">
        <v>51</v>
      </c>
    </row>
    <row r="59" spans="1:33" x14ac:dyDescent="0.3">
      <c r="A59" s="50"/>
      <c r="B59" s="51"/>
      <c r="C59" s="51"/>
      <c r="D59" s="51"/>
      <c r="E59" s="81"/>
      <c r="F59" s="11"/>
      <c r="G59" s="51"/>
      <c r="H59" s="100"/>
      <c r="I59" s="11"/>
      <c r="J59" s="51"/>
      <c r="K59" s="82"/>
      <c r="L59" s="11"/>
      <c r="M59" s="51"/>
      <c r="N59" s="80"/>
      <c r="O59" s="11"/>
      <c r="P59" s="51"/>
      <c r="Q59" s="101"/>
      <c r="R59" s="11"/>
      <c r="S59" s="51"/>
      <c r="T59" s="102"/>
      <c r="U59" s="11"/>
      <c r="V59" s="51"/>
    </row>
    <row r="60" spans="1:33" x14ac:dyDescent="0.3">
      <c r="A60" s="8">
        <v>11</v>
      </c>
      <c r="B60" s="103" t="s">
        <v>59</v>
      </c>
      <c r="C60" s="103" t="s">
        <v>60</v>
      </c>
      <c r="D60" s="115" t="s">
        <v>213</v>
      </c>
      <c r="E60" s="10" t="s">
        <v>28</v>
      </c>
      <c r="F60" s="31">
        <f>IF(E60=" ",0,MAXA(VLOOKUP(E60,E$23:F$49,2),0))</f>
        <v>4132</v>
      </c>
      <c r="G60" s="32">
        <f>IF(F60=0,0,MAXA(VLOOKUP(F60,F$23:G$49,2),0))</f>
        <v>30.000000000000043</v>
      </c>
      <c r="H60" s="13" t="s">
        <v>28</v>
      </c>
      <c r="I60" s="31">
        <f>IF(H60=" ",0,MAXA(VLOOKUP(H60,H$23:I$49,2),0))</f>
        <v>4132</v>
      </c>
      <c r="J60" s="33">
        <f>IF(I60=0,0,MAXA(VLOOKUP(I60,I$23:J$49,2),0))</f>
        <v>42</v>
      </c>
      <c r="K60" s="15" t="s">
        <v>23</v>
      </c>
      <c r="L60" s="31">
        <f>IF(K60=" ",0,MAXA(VLOOKUP(K60,K$23:L$49,2),0))</f>
        <v>3214</v>
      </c>
      <c r="M60" s="34">
        <f>IF(L60=0,0,MAXA(VLOOKUP(L60,L$23:M$49,2),0))</f>
        <v>48</v>
      </c>
      <c r="N60" s="17" t="s">
        <v>27</v>
      </c>
      <c r="O60" s="31">
        <f>IF(N60=" ",0,MAXA(VLOOKUP(N60,N$23:O$49,2),0))</f>
        <v>4123</v>
      </c>
      <c r="P60" s="35">
        <f>IF(O60=0,0,MAXA(VLOOKUP(O60,O$23:P$49,2),0))</f>
        <v>40</v>
      </c>
      <c r="Q60" s="19" t="s">
        <v>4</v>
      </c>
      <c r="R60" s="31">
        <v>0</v>
      </c>
      <c r="S60" s="36">
        <f>IF(R60=0,0,MAXA(VLOOKUP(R60,R$23:S$49,2),0))</f>
        <v>0</v>
      </c>
      <c r="T60" s="21" t="s">
        <v>17</v>
      </c>
      <c r="U60" s="31">
        <f>IF(T60=" ",0,MAXA(VLOOKUP(T60,T$23:U$49,2),0))</f>
        <v>2314</v>
      </c>
      <c r="V60" s="37">
        <f>IF(U60=0,0,MAXA(VLOOKUP(U60,U$23:V$49,2),0))</f>
        <v>48</v>
      </c>
      <c r="W60" s="107">
        <v>30</v>
      </c>
      <c r="X60" s="24">
        <v>43</v>
      </c>
      <c r="Y60" s="25">
        <v>41</v>
      </c>
      <c r="Z60" s="26">
        <v>43</v>
      </c>
      <c r="AA60" s="86">
        <f>SUM(X60:Z60)</f>
        <v>127</v>
      </c>
      <c r="AB60" s="87">
        <f>SUM(W60)</f>
        <v>30</v>
      </c>
      <c r="AC60" s="88">
        <f>SUM(G60,J60,M60,P60,S60,V60)</f>
        <v>208.00000000000006</v>
      </c>
      <c r="AD60" s="51">
        <f>SUM(AA60,AB60,AC60)</f>
        <v>365.00000000000006</v>
      </c>
      <c r="AF60" s="99"/>
      <c r="AG60" s="5"/>
    </row>
    <row r="61" spans="1:33" x14ac:dyDescent="0.3">
      <c r="A61" s="8">
        <v>12</v>
      </c>
      <c r="B61" s="103" t="s">
        <v>61</v>
      </c>
      <c r="C61" s="103" t="s">
        <v>62</v>
      </c>
      <c r="D61" s="115" t="s">
        <v>213</v>
      </c>
      <c r="E61" s="10" t="s">
        <v>23</v>
      </c>
      <c r="F61" s="31">
        <f>IF(E61=" ",0,MAXA(VLOOKUP(E61,E$23:F$49,2),0))</f>
        <v>3214</v>
      </c>
      <c r="G61" s="32">
        <f>IF(F61=0,0,MAXA(VLOOKUP(F61,F$23:G$49,2),0))</f>
        <v>40</v>
      </c>
      <c r="H61" s="13" t="s">
        <v>18</v>
      </c>
      <c r="I61" s="31">
        <f>IF(H61=" ",0,MAXA(VLOOKUP(H61,H$23:I$49,2),0))</f>
        <v>2341</v>
      </c>
      <c r="J61" s="33">
        <f>IF(I61=0,0,MAXA(VLOOKUP(I61,I$23:J$49,2),0))</f>
        <v>34.000000000000021</v>
      </c>
      <c r="K61" s="15" t="s">
        <v>11</v>
      </c>
      <c r="L61" s="31">
        <f>IF(K61=" ",0,MAXA(VLOOKUP(K61,K$23:L$49,2),0))</f>
        <v>1324</v>
      </c>
      <c r="M61" s="34">
        <f>IF(L61=0,0,MAXA(VLOOKUP(L61,L$23:M$49,2),0))</f>
        <v>42</v>
      </c>
      <c r="N61" s="17" t="s">
        <v>12</v>
      </c>
      <c r="O61" s="31">
        <f>IF(N61=" ",0,MAXA(VLOOKUP(N61,N$23:O$49,2),0))</f>
        <v>1342</v>
      </c>
      <c r="P61" s="35">
        <f>IF(O61=0,0,MAXA(VLOOKUP(O61,O$23:P$49,2),0))</f>
        <v>48</v>
      </c>
      <c r="Q61" s="19" t="s">
        <v>16</v>
      </c>
      <c r="R61" s="31">
        <f>IF(Q61=" ",0,MAXA(VLOOKUP(Q61,Q$23:R$49,2),0))</f>
        <v>2143</v>
      </c>
      <c r="S61" s="36">
        <f>IF(R61=0,0,MAXA(VLOOKUP(R61,R$23:S$49,2),0))</f>
        <v>50</v>
      </c>
      <c r="T61" s="21" t="s">
        <v>17</v>
      </c>
      <c r="U61" s="31">
        <f>IF(T61=" ",0,MAXA(VLOOKUP(T61,T$23:U$49,2),0))</f>
        <v>2314</v>
      </c>
      <c r="V61" s="37">
        <f>IF(U61=0,0,MAXA(VLOOKUP(U61,U$23:V$49,2),0))</f>
        <v>48</v>
      </c>
      <c r="W61" s="107">
        <v>30</v>
      </c>
      <c r="X61" s="24">
        <v>45</v>
      </c>
      <c r="Y61" s="25">
        <v>43</v>
      </c>
      <c r="Z61" s="26">
        <v>44</v>
      </c>
      <c r="AA61" s="86">
        <f t="shared" ref="AA61:AA123" si="0">SUM(X61:Z61)</f>
        <v>132</v>
      </c>
      <c r="AB61" s="87">
        <f t="shared" ref="AB61:AB122" si="1">SUM(W61)</f>
        <v>30</v>
      </c>
      <c r="AC61" s="88">
        <f t="shared" ref="AC61:AC156" si="2">SUM(G61,J61,M61,P61,S61,V61)</f>
        <v>262</v>
      </c>
      <c r="AD61" s="51">
        <f t="shared" ref="AD61:AD156" si="3">SUM(AA61,AB61,AC61)</f>
        <v>424</v>
      </c>
      <c r="AF61" s="99"/>
      <c r="AG61" s="5"/>
    </row>
    <row r="62" spans="1:33" x14ac:dyDescent="0.3">
      <c r="A62" s="8">
        <v>13</v>
      </c>
      <c r="B62" s="103" t="s">
        <v>63</v>
      </c>
      <c r="C62" s="103" t="s">
        <v>62</v>
      </c>
      <c r="D62" s="115" t="s">
        <v>213</v>
      </c>
      <c r="E62" s="10" t="s">
        <v>10</v>
      </c>
      <c r="F62" s="31">
        <f>IF(E62=" ",0,MAXA(VLOOKUP(E62,E$23:F$49,2),0))</f>
        <v>1243</v>
      </c>
      <c r="G62" s="32">
        <f>IF(F62=0,0,MAXA(VLOOKUP(F62,F$23:G$49,2),0))</f>
        <v>42.000000000000014</v>
      </c>
      <c r="H62" s="13" t="s">
        <v>26</v>
      </c>
      <c r="I62" s="31">
        <f>IF(H62=" ",0,MAXA(VLOOKUP(H62,H$23:I$49,2),0))</f>
        <v>3421</v>
      </c>
      <c r="J62" s="33">
        <f>IF(I62=0,0,MAXA(VLOOKUP(I62,I$23:J$49,2),0))</f>
        <v>48.000000000000007</v>
      </c>
      <c r="K62" s="15" t="s">
        <v>26</v>
      </c>
      <c r="L62" s="31">
        <f>IF(K62=" ",0,MAXA(VLOOKUP(K62,K$23:L$49,2),0))</f>
        <v>3421</v>
      </c>
      <c r="M62" s="34">
        <f>IF(L62=0,0,MAXA(VLOOKUP(L62,L$23:M$49,2),0))</f>
        <v>36.000000000000028</v>
      </c>
      <c r="N62" s="17" t="s">
        <v>12</v>
      </c>
      <c r="O62" s="31">
        <f>IF(N62=" ",0,MAXA(VLOOKUP(N62,N$23:O$49,2),0))</f>
        <v>1342</v>
      </c>
      <c r="P62" s="35">
        <f>IF(O62=0,0,MAXA(VLOOKUP(O62,O$23:P$49,2),0))</f>
        <v>48</v>
      </c>
      <c r="Q62" s="19" t="s">
        <v>21</v>
      </c>
      <c r="R62" s="31">
        <f>IF(Q62=" ",0,MAXA(VLOOKUP(Q62,Q$23:R$49,2),0))</f>
        <v>3124</v>
      </c>
      <c r="S62" s="36">
        <f>IF(R62=0,0,MAXA(VLOOKUP(R62,R$23:S$49,2),0))</f>
        <v>29.000000000000085</v>
      </c>
      <c r="T62" s="21" t="s">
        <v>17</v>
      </c>
      <c r="U62" s="31">
        <f>IF(T62=" ",0,MAXA(VLOOKUP(T62,T$23:U$49,2),0))</f>
        <v>2314</v>
      </c>
      <c r="V62" s="37">
        <f>IF(U62=0,0,MAXA(VLOOKUP(U62,U$23:V$49,2),0))</f>
        <v>48</v>
      </c>
      <c r="W62" s="107">
        <v>25</v>
      </c>
      <c r="X62" s="24">
        <v>39</v>
      </c>
      <c r="Y62" s="25">
        <v>34</v>
      </c>
      <c r="Z62" s="26">
        <v>45</v>
      </c>
      <c r="AA62" s="86">
        <f t="shared" si="0"/>
        <v>118</v>
      </c>
      <c r="AB62" s="87">
        <f t="shared" si="1"/>
        <v>25</v>
      </c>
      <c r="AC62" s="88">
        <f t="shared" si="2"/>
        <v>251.00000000000014</v>
      </c>
      <c r="AD62" s="51">
        <f t="shared" si="3"/>
        <v>394.00000000000011</v>
      </c>
      <c r="AF62" s="99"/>
      <c r="AG62" s="5"/>
    </row>
    <row r="63" spans="1:33" x14ac:dyDescent="0.3">
      <c r="A63" s="8">
        <v>14</v>
      </c>
      <c r="B63" s="103" t="s">
        <v>64</v>
      </c>
      <c r="C63" s="103" t="s">
        <v>65</v>
      </c>
      <c r="D63" s="115" t="s">
        <v>213</v>
      </c>
      <c r="E63" s="10" t="s">
        <v>11</v>
      </c>
      <c r="F63" s="31">
        <f>IF(E63=" ",0,MAXA(VLOOKUP(E63,E$23:F$49,2),0))</f>
        <v>1324</v>
      </c>
      <c r="G63" s="32">
        <f>IF(F63=0,0,MAXA(VLOOKUP(F63,F$23:G$49,2),0))</f>
        <v>50</v>
      </c>
      <c r="H63" s="13" t="s">
        <v>15</v>
      </c>
      <c r="I63" s="31">
        <f>IF(H63=" ",0,MAXA(VLOOKUP(H63,H$23:I$49,2),0))</f>
        <v>2134</v>
      </c>
      <c r="J63" s="33">
        <f>IF(I63=0,0,MAXA(VLOOKUP(I63,I$23:J$49,2),0))</f>
        <v>24.000000000000021</v>
      </c>
      <c r="K63" s="15" t="s">
        <v>15</v>
      </c>
      <c r="L63" s="31">
        <f>IF(K63=" ",0,MAXA(VLOOKUP(K63,K$23:L$49,2),0))</f>
        <v>2134</v>
      </c>
      <c r="M63" s="34">
        <f>IF(L63=0,0,MAXA(VLOOKUP(L63,L$23:M$49,2),0))</f>
        <v>48</v>
      </c>
      <c r="N63" s="17" t="s">
        <v>12</v>
      </c>
      <c r="O63" s="31">
        <f>IF(N63=" ",0,MAXA(VLOOKUP(N63,N$23:O$49,2),0))</f>
        <v>1342</v>
      </c>
      <c r="P63" s="35">
        <f>IF(O63=0,0,MAXA(VLOOKUP(O63,O$23:P$49,2),0))</f>
        <v>48</v>
      </c>
      <c r="Q63" s="19" t="s">
        <v>11</v>
      </c>
      <c r="R63" s="31">
        <f>IF(Q63=" ",0,MAXA(VLOOKUP(Q63,Q$23:R$49,2),0))</f>
        <v>1324</v>
      </c>
      <c r="S63" s="36">
        <f>IF(R63=0,0,MAXA(VLOOKUP(R63,R$23:S$49,2),0))</f>
        <v>34.000000000000057</v>
      </c>
      <c r="T63" s="21" t="s">
        <v>15</v>
      </c>
      <c r="U63" s="31">
        <f>IF(T63=" ",0,MAXA(VLOOKUP(T63,T$23:U$49,2),0))</f>
        <v>2134</v>
      </c>
      <c r="V63" s="37">
        <f>IF(U63=0,0,MAXA(VLOOKUP(U63,U$23:V$49,2),0))</f>
        <v>50</v>
      </c>
      <c r="W63" s="107">
        <v>40</v>
      </c>
      <c r="X63" s="24">
        <v>49</v>
      </c>
      <c r="Y63" s="25">
        <v>42</v>
      </c>
      <c r="Z63" s="26">
        <v>46</v>
      </c>
      <c r="AA63" s="86">
        <f t="shared" si="0"/>
        <v>137</v>
      </c>
      <c r="AB63" s="87">
        <f t="shared" si="1"/>
        <v>40</v>
      </c>
      <c r="AC63" s="88">
        <f t="shared" si="2"/>
        <v>254.00000000000009</v>
      </c>
      <c r="AD63" s="51">
        <f t="shared" si="3"/>
        <v>431.00000000000011</v>
      </c>
      <c r="AF63" s="99"/>
      <c r="AG63" s="5"/>
    </row>
    <row r="64" spans="1:33" x14ac:dyDescent="0.3">
      <c r="B64" s="8" t="s">
        <v>52</v>
      </c>
      <c r="C64" s="8" t="s">
        <v>53</v>
      </c>
      <c r="G64" s="32">
        <f>SUM(G60:G60)</f>
        <v>30.000000000000043</v>
      </c>
      <c r="J64" s="33">
        <f>SUM(J60:J60)</f>
        <v>42</v>
      </c>
      <c r="M64" s="34">
        <f>SUM(M60:M60)</f>
        <v>48</v>
      </c>
      <c r="P64" s="35">
        <f>SUM(P60:P60)</f>
        <v>40</v>
      </c>
      <c r="S64" s="36">
        <f>SUM(S60:S60)</f>
        <v>0</v>
      </c>
      <c r="V64" s="37">
        <f>SUM(V60:V60)</f>
        <v>48</v>
      </c>
      <c r="W64" s="107"/>
      <c r="X64" s="107"/>
      <c r="Y64" s="84"/>
      <c r="Z64" s="85"/>
      <c r="AA64" s="86">
        <f>SUM(AA60:AA63)</f>
        <v>514</v>
      </c>
      <c r="AB64" s="87"/>
      <c r="AC64" s="88">
        <f>SUM(AC60:AC63)</f>
        <v>975.00000000000034</v>
      </c>
      <c r="AD64" s="51" t="s">
        <v>214</v>
      </c>
      <c r="AF64" s="99"/>
      <c r="AG64" s="5"/>
    </row>
    <row r="65" spans="1:33" x14ac:dyDescent="0.3">
      <c r="G65" s="32"/>
      <c r="J65" s="33"/>
      <c r="M65" s="34"/>
      <c r="P65" s="35"/>
      <c r="S65" s="36"/>
      <c r="V65" s="37"/>
      <c r="W65" s="107"/>
      <c r="AA65" s="86"/>
      <c r="AB65" s="87"/>
      <c r="AC65" s="88"/>
      <c r="AD65" s="51"/>
      <c r="AF65" s="99"/>
      <c r="AG65" s="5"/>
    </row>
    <row r="66" spans="1:33" x14ac:dyDescent="0.3">
      <c r="A66" s="104">
        <v>2011</v>
      </c>
      <c r="B66" s="104" t="s">
        <v>59</v>
      </c>
      <c r="C66" s="104" t="s">
        <v>108</v>
      </c>
      <c r="D66" s="104" t="s">
        <v>109</v>
      </c>
      <c r="E66" s="10" t="s">
        <v>11</v>
      </c>
      <c r="F66" s="31">
        <v>1324</v>
      </c>
      <c r="G66" s="32">
        <f>IF(F66=0,0,MAXA(VLOOKUP(F66,F$23:G$49,2),0))</f>
        <v>50</v>
      </c>
      <c r="H66" s="13" t="s">
        <v>31</v>
      </c>
      <c r="I66" s="31">
        <f>IF(H66=" ",0,MAXA(VLOOKUP(H66,H$23:I$49,2),0))</f>
        <v>4321</v>
      </c>
      <c r="J66" s="33">
        <f>IF(I66=0,0,MAXA(VLOOKUP(I66,I$23:J$49,2),0))</f>
        <v>46.000000000000007</v>
      </c>
      <c r="K66" s="15" t="s">
        <v>15</v>
      </c>
      <c r="L66" s="31">
        <f>IF(K66=" ",0,MAXA(VLOOKUP(K66,K$23:L$49,2),0))</f>
        <v>2134</v>
      </c>
      <c r="M66" s="34">
        <f>IF(L66=0,0,MAXA(VLOOKUP(L66,L$23:M$49,2),0))</f>
        <v>48</v>
      </c>
      <c r="N66" s="17" t="s">
        <v>12</v>
      </c>
      <c r="O66" s="31">
        <f>IF(N66=" ",0,MAXA(VLOOKUP(N66,N$23:O$49,2),0))</f>
        <v>1342</v>
      </c>
      <c r="P66" s="35">
        <f>IF(O66=0,0,MAXA(VLOOKUP(O66,O$23:P$49,2),0))</f>
        <v>48</v>
      </c>
      <c r="Q66" s="19" t="s">
        <v>16</v>
      </c>
      <c r="R66" s="31">
        <f>IF(Q66=" ",0,MAXA(VLOOKUP(Q66,Q$23:R$49,2),0))</f>
        <v>2143</v>
      </c>
      <c r="S66" s="36">
        <f>IF(R66=0,0,MAXA(VLOOKUP(R66,R$23:S$49,2),0))</f>
        <v>50</v>
      </c>
      <c r="T66" s="21" t="s">
        <v>17</v>
      </c>
      <c r="U66" s="31">
        <v>2314</v>
      </c>
      <c r="V66" s="37">
        <v>48</v>
      </c>
      <c r="W66" s="23">
        <v>40</v>
      </c>
      <c r="X66" s="24">
        <v>41</v>
      </c>
      <c r="Y66" s="25">
        <v>40</v>
      </c>
      <c r="Z66" s="26">
        <v>44</v>
      </c>
      <c r="AA66" s="86">
        <f t="shared" si="0"/>
        <v>125</v>
      </c>
      <c r="AB66" s="87">
        <f t="shared" si="1"/>
        <v>40</v>
      </c>
      <c r="AC66" s="88">
        <f t="shared" si="2"/>
        <v>290</v>
      </c>
      <c r="AD66" s="51">
        <f t="shared" si="3"/>
        <v>455</v>
      </c>
      <c r="AF66" s="99"/>
      <c r="AG66" s="5"/>
    </row>
    <row r="67" spans="1:33" ht="15.6" x14ac:dyDescent="0.3">
      <c r="A67" s="104">
        <v>2012</v>
      </c>
      <c r="B67" s="104" t="s">
        <v>110</v>
      </c>
      <c r="C67" s="104" t="s">
        <v>108</v>
      </c>
      <c r="D67" s="104" t="s">
        <v>109</v>
      </c>
      <c r="E67" s="10" t="s">
        <v>11</v>
      </c>
      <c r="F67" s="31">
        <f>IF(E67=" ",0,MAXA(VLOOKUP(E67,E$23:F$49,2),0))</f>
        <v>1324</v>
      </c>
      <c r="G67" s="32">
        <f>IF(F67=0,0,MAXA(VLOOKUP(F67,F$23:G$49,2),0))</f>
        <v>50</v>
      </c>
      <c r="H67" s="13" t="s">
        <v>19</v>
      </c>
      <c r="I67" s="31">
        <f>IF(H67=" ",0,MAXA(VLOOKUP(H67,H$23:I$49,2),0))</f>
        <v>2413</v>
      </c>
      <c r="J67" s="33">
        <f>IF(I67=0,0,MAXA(VLOOKUP(I67,I$23:J$49,2),0))</f>
        <v>26.000000000000021</v>
      </c>
      <c r="K67" s="15" t="s">
        <v>9</v>
      </c>
      <c r="L67" s="31">
        <f>IF(K67=" ",0,MAXA(VLOOKUP(K67,K$23:L$49,2),0))</f>
        <v>1234</v>
      </c>
      <c r="M67" s="34">
        <f>IF(L67=0,0,MAXA(VLOOKUP(L67,L$23:M$49,2),0))</f>
        <v>44</v>
      </c>
      <c r="N67" s="17" t="s">
        <v>21</v>
      </c>
      <c r="O67" s="31">
        <f>IF(N67=" ",0,MAXA(VLOOKUP(N67,N$23:O$49,2),0))</f>
        <v>3124</v>
      </c>
      <c r="P67" s="35">
        <f>IF(O67=0,0,MAXA(VLOOKUP(O67,O$23:P$49,2),0))</f>
        <v>34</v>
      </c>
      <c r="Q67" s="19" t="s">
        <v>18</v>
      </c>
      <c r="R67" s="31">
        <f>IF(Q67=" ",0,MAXA(VLOOKUP(Q67,Q$23:R$49,2),0))</f>
        <v>2341</v>
      </c>
      <c r="S67" s="36">
        <f>IF(R67=0,0,MAXA(VLOOKUP(R67,R$23:S$49,2),0))</f>
        <v>40.000000000000057</v>
      </c>
      <c r="T67" s="21" t="s">
        <v>15</v>
      </c>
      <c r="U67" s="31">
        <f>IF(T66=" ",0,MAXA(VLOOKUP(T66,T$23:U$49,2),0))</f>
        <v>2314</v>
      </c>
      <c r="V67" s="37">
        <v>48</v>
      </c>
      <c r="W67" s="108">
        <v>30</v>
      </c>
      <c r="X67" s="108">
        <v>36</v>
      </c>
      <c r="Y67" s="108">
        <v>33</v>
      </c>
      <c r="Z67" s="108">
        <v>41</v>
      </c>
      <c r="AA67" s="86">
        <f t="shared" si="0"/>
        <v>110</v>
      </c>
      <c r="AB67" s="87">
        <f t="shared" si="1"/>
        <v>30</v>
      </c>
      <c r="AC67" s="88">
        <f t="shared" si="2"/>
        <v>242.00000000000009</v>
      </c>
      <c r="AD67" s="51">
        <f t="shared" si="3"/>
        <v>382.00000000000011</v>
      </c>
      <c r="AF67" s="99"/>
      <c r="AG67" s="5"/>
    </row>
    <row r="68" spans="1:33" x14ac:dyDescent="0.3">
      <c r="A68" s="104">
        <v>2013</v>
      </c>
      <c r="B68" s="104" t="s">
        <v>111</v>
      </c>
      <c r="C68" s="104" t="s">
        <v>112</v>
      </c>
      <c r="D68" s="104" t="s">
        <v>109</v>
      </c>
      <c r="E68" s="10" t="s">
        <v>11</v>
      </c>
      <c r="F68" s="31">
        <f>IF(E68=" ",0,MAXA(VLOOKUP(E68,E$23:F$49,2),0))</f>
        <v>1324</v>
      </c>
      <c r="G68" s="32">
        <f>IF(F68=0,0,MAXA(VLOOKUP(F68,F$23:G$49,2),0))</f>
        <v>50</v>
      </c>
      <c r="H68" s="13" t="s">
        <v>31</v>
      </c>
      <c r="I68" s="31">
        <f>IF(H68=" ",0,MAXA(VLOOKUP(H68,H$23:I$49,2),0))</f>
        <v>4321</v>
      </c>
      <c r="J68" s="33">
        <f>IF(I68=0,0,MAXA(VLOOKUP(I68,I$23:J$49,2),0))</f>
        <v>46.000000000000007</v>
      </c>
      <c r="K68" s="15" t="s">
        <v>23</v>
      </c>
      <c r="L68" s="31">
        <f>IF(K68=" ",0,MAXA(VLOOKUP(K68,K$23:L$49,2),0))</f>
        <v>3214</v>
      </c>
      <c r="M68" s="34">
        <f>IF(L68=0,0,MAXA(VLOOKUP(L68,L$23:M$49,2),0))</f>
        <v>48</v>
      </c>
      <c r="N68" s="17" t="s">
        <v>12</v>
      </c>
      <c r="O68" s="31">
        <f>IF(N68=" ",0,MAXA(VLOOKUP(N68,N$23:O$49,2),0))</f>
        <v>1342</v>
      </c>
      <c r="P68" s="35">
        <f>IF(O68=0,0,MAXA(VLOOKUP(O68,O$23:P$49,2),0))</f>
        <v>48</v>
      </c>
      <c r="Q68" s="19" t="s">
        <v>29</v>
      </c>
      <c r="R68" s="31">
        <f>IF(Q68=" ",0,MAXA(VLOOKUP(Q68,Q$23:R$49,2),0))</f>
        <v>4213</v>
      </c>
      <c r="S68" s="36">
        <f>IF(R68=0,0,MAXA(VLOOKUP(R68,R$23:S$49,2),0))</f>
        <v>42</v>
      </c>
      <c r="T68" s="21" t="s">
        <v>15</v>
      </c>
      <c r="U68" s="31">
        <f>IF(T68=" ",0,MAXA(VLOOKUP(T68,T$23:U$49,2),0))</f>
        <v>2134</v>
      </c>
      <c r="V68" s="37">
        <f>IF(U68=0,0,MAXA(VLOOKUP(U68,U$23:V$49,2),0))</f>
        <v>50</v>
      </c>
      <c r="W68" s="23">
        <v>20</v>
      </c>
      <c r="X68" s="24">
        <v>39</v>
      </c>
      <c r="Y68" s="25">
        <v>33</v>
      </c>
      <c r="Z68" s="26">
        <v>41</v>
      </c>
      <c r="AA68" s="86">
        <f t="shared" si="0"/>
        <v>113</v>
      </c>
      <c r="AB68" s="87">
        <f t="shared" si="1"/>
        <v>20</v>
      </c>
      <c r="AC68" s="88">
        <f t="shared" si="2"/>
        <v>284</v>
      </c>
      <c r="AD68" s="51">
        <f t="shared" si="3"/>
        <v>417</v>
      </c>
      <c r="AF68" s="99"/>
      <c r="AG68" s="5"/>
    </row>
    <row r="69" spans="1:33" x14ac:dyDescent="0.3">
      <c r="A69" s="104">
        <v>2014</v>
      </c>
      <c r="B69" s="104" t="s">
        <v>113</v>
      </c>
      <c r="C69" s="104" t="s">
        <v>114</v>
      </c>
      <c r="D69" s="104" t="s">
        <v>109</v>
      </c>
      <c r="E69" s="10" t="s">
        <v>21</v>
      </c>
      <c r="F69" s="31">
        <f>IF(E69=" ",0,MAXA(VLOOKUP(E69,E$23:F$49,2),0))</f>
        <v>3124</v>
      </c>
      <c r="G69" s="32">
        <f>IF(F69=0,0,MAXA(VLOOKUP(F69,F$23:G$49,2),0))</f>
        <v>46</v>
      </c>
      <c r="H69" s="13" t="s">
        <v>24</v>
      </c>
      <c r="I69" s="31">
        <f>IF(H69=" ",0,MAXA(VLOOKUP(H69,H$23:I$49,2),0))</f>
        <v>3241</v>
      </c>
      <c r="J69" s="33">
        <f>IF(I69=0,0,MAXA(VLOOKUP(I69,I$23:J$49,2),0))</f>
        <v>42.000000000000014</v>
      </c>
      <c r="K69" s="15" t="s">
        <v>12</v>
      </c>
      <c r="L69" s="31">
        <f>IF(K69=" ",0,MAXA(VLOOKUP(K69,K$23:L$49,2),0))</f>
        <v>1342</v>
      </c>
      <c r="M69" s="34">
        <f>IF(L69=0,0,MAXA(VLOOKUP(L69,L$23:M$49,2),0))</f>
        <v>34.000000000000014</v>
      </c>
      <c r="N69" s="17" t="s">
        <v>15</v>
      </c>
      <c r="O69" s="31">
        <f>IF(N69=" ",0,MAXA(VLOOKUP(N69,N$23:O$49,2),0))</f>
        <v>2134</v>
      </c>
      <c r="P69" s="35">
        <f>IF(O69=0,0,MAXA(VLOOKUP(O69,O$23:P$49,2),0))</f>
        <v>24</v>
      </c>
      <c r="Q69" s="19" t="s">
        <v>13</v>
      </c>
      <c r="R69" s="31">
        <f>IF(Q69=" ",0,MAXA(VLOOKUP(Q69,Q$23:R$49,2),0))</f>
        <v>1423</v>
      </c>
      <c r="S69" s="36">
        <f>IF(R69=0,0,MAXA(VLOOKUP(R69,R$23:S$49,2),0))</f>
        <v>40</v>
      </c>
      <c r="T69" s="21" t="s">
        <v>17</v>
      </c>
      <c r="U69" s="31">
        <f>IF(T69=" ",0,MAXA(VLOOKUP(T69,T$23:U$49,2),0))</f>
        <v>2314</v>
      </c>
      <c r="V69" s="37">
        <f>IF(U69=0,0,MAXA(VLOOKUP(U69,U$23:V$49,2),0))</f>
        <v>48</v>
      </c>
      <c r="W69" s="23">
        <v>15</v>
      </c>
      <c r="X69" s="24">
        <v>37</v>
      </c>
      <c r="Y69" s="25">
        <v>34</v>
      </c>
      <c r="Z69" s="26">
        <v>42</v>
      </c>
      <c r="AA69" s="86">
        <f t="shared" si="0"/>
        <v>113</v>
      </c>
      <c r="AB69" s="87">
        <f t="shared" si="1"/>
        <v>15</v>
      </c>
      <c r="AC69" s="88">
        <f t="shared" si="2"/>
        <v>234.00000000000003</v>
      </c>
      <c r="AD69" s="51">
        <f t="shared" si="3"/>
        <v>362</v>
      </c>
      <c r="AE69" s="112"/>
      <c r="AG69" s="5"/>
    </row>
    <row r="70" spans="1:33" x14ac:dyDescent="0.3">
      <c r="B70" s="8" t="s">
        <v>52</v>
      </c>
      <c r="C70" s="8" t="s">
        <v>53</v>
      </c>
      <c r="G70" s="32">
        <f>SUM(G66:G69)</f>
        <v>196</v>
      </c>
      <c r="J70" s="33">
        <f>SUM(J66:J69)</f>
        <v>160.00000000000006</v>
      </c>
      <c r="M70" s="34">
        <f>SUM(M66:M69)</f>
        <v>174</v>
      </c>
      <c r="P70" s="35">
        <f>SUM(P66:P69)</f>
        <v>154</v>
      </c>
      <c r="S70" s="36">
        <f>SUM(S66:S69)</f>
        <v>172.00000000000006</v>
      </c>
      <c r="V70" s="37">
        <f>SUM(V66:V69)</f>
        <v>194</v>
      </c>
      <c r="AA70" s="86">
        <f>SUM(AA66:AA69)</f>
        <v>461</v>
      </c>
      <c r="AB70" s="87"/>
      <c r="AC70" s="88">
        <f>SUM(AC66:AC69)</f>
        <v>1050.0000000000002</v>
      </c>
      <c r="AD70" s="51" t="s">
        <v>216</v>
      </c>
      <c r="AF70" s="99"/>
      <c r="AG70" s="5"/>
    </row>
    <row r="71" spans="1:33" x14ac:dyDescent="0.3">
      <c r="G71" s="32"/>
      <c r="J71" s="33"/>
      <c r="M71" s="34"/>
      <c r="P71" s="35"/>
      <c r="S71" s="36"/>
      <c r="V71" s="37"/>
      <c r="W71" s="109"/>
      <c r="X71" s="109"/>
      <c r="Y71" s="109"/>
      <c r="Z71" s="109"/>
      <c r="AA71" s="86"/>
      <c r="AB71" s="87"/>
      <c r="AC71" s="88"/>
      <c r="AD71" s="51"/>
      <c r="AF71" s="99"/>
      <c r="AG71" s="5"/>
    </row>
    <row r="72" spans="1:33" x14ac:dyDescent="0.3">
      <c r="A72" s="104">
        <v>2021</v>
      </c>
      <c r="B72" s="104" t="s">
        <v>115</v>
      </c>
      <c r="C72" s="104" t="s">
        <v>116</v>
      </c>
      <c r="D72" s="104" t="s">
        <v>117</v>
      </c>
      <c r="E72" s="10" t="s">
        <v>11</v>
      </c>
      <c r="F72" s="31">
        <f>IF(E72=" ",0,MAXA(VLOOKUP(E72,E$23:F$49,2),0))</f>
        <v>1324</v>
      </c>
      <c r="G72" s="32">
        <f>IF(F72=0,0,MAXA(VLOOKUP(F72,F$23:G$49,2),0))</f>
        <v>50</v>
      </c>
      <c r="H72" s="13" t="s">
        <v>14</v>
      </c>
      <c r="I72" s="31">
        <f>IF(H72=" ",0,MAXA(VLOOKUP(H72,H$23:I$49,2),0))</f>
        <v>1432</v>
      </c>
      <c r="J72" s="33">
        <f>IF(I72=0,0,MAXA(VLOOKUP(I72,I$23:J$49,2),0))</f>
        <v>38</v>
      </c>
      <c r="K72" s="15" t="s">
        <v>31</v>
      </c>
      <c r="L72" s="31">
        <f>IF(K72=" ",0,MAXA(VLOOKUP(K72,K$23:L$49,2),0))</f>
        <v>4321</v>
      </c>
      <c r="M72" s="34">
        <f>IF(L72=0,0,MAXA(VLOOKUP(L72,L$23:M$49,2),0))</f>
        <v>30.000000000000043</v>
      </c>
      <c r="N72" s="17" t="s">
        <v>25</v>
      </c>
      <c r="O72" s="31">
        <f>IF(N72=" ",0,MAXA(VLOOKUP(N72,N$23:O$49,2),0))</f>
        <v>3412</v>
      </c>
      <c r="P72" s="35">
        <f>IF(O72=0,0,MAXA(VLOOKUP(O72,O$23:P$49,2),0))</f>
        <v>36</v>
      </c>
      <c r="Q72" s="19" t="s">
        <v>9</v>
      </c>
      <c r="R72" s="31">
        <f>IF(Q72=" ",0,MAXA(VLOOKUP(Q72,Q$23:R$49,2),0))</f>
        <v>1234</v>
      </c>
      <c r="S72" s="36">
        <f>IF(R72=0,0,MAXA(VLOOKUP(R72,R$23:S$49,2),0))</f>
        <v>43.000000000000028</v>
      </c>
      <c r="T72" s="21" t="s">
        <v>11</v>
      </c>
      <c r="U72" s="31">
        <f>IF(T72=" ",0,MAXA(VLOOKUP(T72,T$23:U$49,2),0))</f>
        <v>1324</v>
      </c>
      <c r="V72" s="37">
        <f>IF(U72=0,0,MAXA(VLOOKUP(U72,U$23:V$49,2),0))</f>
        <v>42</v>
      </c>
      <c r="W72" s="23">
        <v>15</v>
      </c>
      <c r="X72" s="24">
        <v>25</v>
      </c>
      <c r="Y72" s="25">
        <v>31</v>
      </c>
      <c r="Z72" s="26">
        <v>27</v>
      </c>
      <c r="AA72" s="86">
        <f t="shared" si="0"/>
        <v>83</v>
      </c>
      <c r="AB72" s="87">
        <f t="shared" si="1"/>
        <v>15</v>
      </c>
      <c r="AC72" s="88">
        <f t="shared" si="2"/>
        <v>239.00000000000009</v>
      </c>
      <c r="AD72" s="51">
        <f t="shared" si="3"/>
        <v>337.00000000000011</v>
      </c>
      <c r="AF72" s="99"/>
      <c r="AG72" s="5"/>
    </row>
    <row r="73" spans="1:33" ht="15.6" x14ac:dyDescent="0.3">
      <c r="A73" s="104">
        <v>2022</v>
      </c>
      <c r="B73" s="104" t="s">
        <v>118</v>
      </c>
      <c r="C73" s="104" t="s">
        <v>119</v>
      </c>
      <c r="D73" s="104" t="s">
        <v>117</v>
      </c>
      <c r="E73" s="10" t="s">
        <v>13</v>
      </c>
      <c r="F73" s="31">
        <f>IF(E73=" ",0,MAXA(VLOOKUP(E73,E$23:F$49,2),0))</f>
        <v>1423</v>
      </c>
      <c r="G73" s="32">
        <f>IF(F73=0,0,MAXA(VLOOKUP(F73,F$23:G$49,2),0))</f>
        <v>38.000000000000028</v>
      </c>
      <c r="H73" s="13" t="s">
        <v>19</v>
      </c>
      <c r="I73" s="31">
        <f>IF(H73=" ",0,MAXA(VLOOKUP(H73,H$23:I$49,2),0))</f>
        <v>2413</v>
      </c>
      <c r="J73" s="33">
        <f>IF(I73=0,0,MAXA(VLOOKUP(I73,I$23:J$49,2),0))</f>
        <v>26.000000000000021</v>
      </c>
      <c r="K73" s="15" t="s">
        <v>11</v>
      </c>
      <c r="L73" s="31">
        <f>IF(K73=" ",0,MAXA(VLOOKUP(K73,K$23:L$49,2),0))</f>
        <v>1324</v>
      </c>
      <c r="M73" s="34">
        <f>IF(L73=0,0,MAXA(VLOOKUP(L73,L$23:M$49,2),0))</f>
        <v>42</v>
      </c>
      <c r="N73" s="17" t="s">
        <v>13</v>
      </c>
      <c r="O73" s="31">
        <f>IF(N73=" ",0,MAXA(VLOOKUP(N73,N$23:O$49,2),0))</f>
        <v>1423</v>
      </c>
      <c r="P73" s="35">
        <f>IF(O73=0,0,MAXA(VLOOKUP(O73,O$23:P$49,2),0))</f>
        <v>45</v>
      </c>
      <c r="Q73" s="19" t="s">
        <v>27</v>
      </c>
      <c r="R73" s="31">
        <f>IF(Q73=" ",0,MAXA(VLOOKUP(Q73,Q$23:R$49,2),0))</f>
        <v>4123</v>
      </c>
      <c r="S73" s="36">
        <f>IF(R73=0,0,MAXA(VLOOKUP(R73,R$23:S$49,2),0))</f>
        <v>38</v>
      </c>
      <c r="T73" s="21" t="s">
        <v>17</v>
      </c>
      <c r="U73" s="31">
        <f>IF(T73=" ",0,MAXA(VLOOKUP(T73,T$23:U$49,2),0))</f>
        <v>2314</v>
      </c>
      <c r="V73" s="37">
        <f>IF(U73=0,0,MAXA(VLOOKUP(U73,U$23:V$49,2),0))</f>
        <v>48</v>
      </c>
      <c r="W73" s="108">
        <v>25</v>
      </c>
      <c r="X73" s="108">
        <v>39</v>
      </c>
      <c r="Y73" s="108">
        <v>41</v>
      </c>
      <c r="Z73" s="108">
        <v>42</v>
      </c>
      <c r="AA73" s="86">
        <f t="shared" si="0"/>
        <v>122</v>
      </c>
      <c r="AB73" s="87">
        <f t="shared" si="1"/>
        <v>25</v>
      </c>
      <c r="AC73" s="88">
        <f t="shared" si="2"/>
        <v>237.00000000000006</v>
      </c>
      <c r="AD73" s="51">
        <f t="shared" si="3"/>
        <v>384.00000000000006</v>
      </c>
      <c r="AF73" s="99"/>
      <c r="AG73" s="5"/>
    </row>
    <row r="74" spans="1:33" x14ac:dyDescent="0.3">
      <c r="A74" s="104">
        <v>2023</v>
      </c>
      <c r="B74" s="104" t="s">
        <v>120</v>
      </c>
      <c r="C74" s="104" t="s">
        <v>121</v>
      </c>
      <c r="D74" s="104" t="s">
        <v>117</v>
      </c>
      <c r="E74" s="10" t="s">
        <v>29</v>
      </c>
      <c r="F74" s="31">
        <f>IF(E74=" ",0,MAXA(VLOOKUP(E74,E$23:F$49,2),0))</f>
        <v>4213</v>
      </c>
      <c r="G74" s="32">
        <f>IF(F74=0,0,MAXA(VLOOKUP(F74,F$23:G$49,2),0))</f>
        <v>22.000000000000043</v>
      </c>
      <c r="H74" s="13" t="s">
        <v>19</v>
      </c>
      <c r="I74" s="31">
        <f>IF(H74=" ",0,MAXA(VLOOKUP(H74,H$23:I$49,2),0))</f>
        <v>2413</v>
      </c>
      <c r="J74" s="33">
        <f>IF(I74=0,0,MAXA(VLOOKUP(I74,I$23:J$49,2),0))</f>
        <v>26.000000000000021</v>
      </c>
      <c r="K74" s="15" t="s">
        <v>23</v>
      </c>
      <c r="L74" s="31">
        <f>IF(K74=" ",0,MAXA(VLOOKUP(K74,K$23:L$49,2),0))</f>
        <v>3214</v>
      </c>
      <c r="M74" s="34">
        <f>IF(L74=0,0,MAXA(VLOOKUP(L74,L$23:M$49,2),0))</f>
        <v>48</v>
      </c>
      <c r="N74" s="17" t="s">
        <v>13</v>
      </c>
      <c r="O74" s="31">
        <f>IF(N74=" ",0,MAXA(VLOOKUP(N74,N$23:O$49,2),0))</f>
        <v>1423</v>
      </c>
      <c r="P74" s="35">
        <f>IF(O74=0,0,MAXA(VLOOKUP(O74,O$23:P$49,2),0))</f>
        <v>45</v>
      </c>
      <c r="Q74" s="19" t="s">
        <v>16</v>
      </c>
      <c r="R74" s="31">
        <f>IF(Q74=" ",0,MAXA(VLOOKUP(Q74,Q$23:R$49,2),0))</f>
        <v>2143</v>
      </c>
      <c r="S74" s="36">
        <f>IF(R74=0,0,MAXA(VLOOKUP(R74,R$23:S$49,2),0))</f>
        <v>50</v>
      </c>
      <c r="T74" s="21" t="s">
        <v>9</v>
      </c>
      <c r="U74" s="31">
        <f>IF(T74=" ",0,MAXA(VLOOKUP(T74,T$23:U$49,2),0))</f>
        <v>1234</v>
      </c>
      <c r="V74" s="37">
        <f>IF(U74=0,0,MAXA(VLOOKUP(U74,U$23:V$49,2),0))</f>
        <v>47</v>
      </c>
      <c r="W74" s="23">
        <v>20</v>
      </c>
      <c r="X74" s="24">
        <v>38</v>
      </c>
      <c r="Y74" s="25">
        <v>40</v>
      </c>
      <c r="Z74" s="26">
        <v>35</v>
      </c>
      <c r="AA74" s="86">
        <f t="shared" si="0"/>
        <v>113</v>
      </c>
      <c r="AB74" s="87">
        <f t="shared" si="1"/>
        <v>20</v>
      </c>
      <c r="AC74" s="88">
        <f t="shared" si="2"/>
        <v>238.00000000000006</v>
      </c>
      <c r="AD74" s="51">
        <f t="shared" si="3"/>
        <v>371.00000000000006</v>
      </c>
      <c r="AF74" s="99"/>
      <c r="AG74" s="5"/>
    </row>
    <row r="75" spans="1:33" x14ac:dyDescent="0.3">
      <c r="A75" s="104">
        <v>2024</v>
      </c>
      <c r="B75" s="104" t="s">
        <v>122</v>
      </c>
      <c r="C75" s="104" t="s">
        <v>123</v>
      </c>
      <c r="D75" s="104" t="s">
        <v>117</v>
      </c>
      <c r="E75" s="10" t="s">
        <v>14</v>
      </c>
      <c r="F75" s="31">
        <f>IF(E75=" ",0,MAXA(VLOOKUP(E75,E$23:F$49,2),0))</f>
        <v>1432</v>
      </c>
      <c r="G75" s="32">
        <f>IF(F75=0,0,MAXA(VLOOKUP(F75,F$23:G$49,2),0))</f>
        <v>40.000000000000028</v>
      </c>
      <c r="H75" s="13" t="s">
        <v>23</v>
      </c>
      <c r="I75" s="31">
        <f>IF(H75=" ",0,MAXA(VLOOKUP(H75,H$23:I$49,2),0))</f>
        <v>3214</v>
      </c>
      <c r="J75" s="33">
        <f>IF(I75=0,0,MAXA(VLOOKUP(I75,I$23:J$49,2),0))</f>
        <v>38.000000000000014</v>
      </c>
      <c r="K75" s="15" t="s">
        <v>17</v>
      </c>
      <c r="L75" s="31">
        <f>IF(K75=" ",0,MAXA(VLOOKUP(K75,K$23:L$49,2),0))</f>
        <v>2314</v>
      </c>
      <c r="M75" s="34">
        <f>IF(L75=0,0,MAXA(VLOOKUP(L75,L$23:M$49,2),0))</f>
        <v>50</v>
      </c>
      <c r="N75" s="17" t="s">
        <v>11</v>
      </c>
      <c r="O75" s="31">
        <f>IF(N75=" ",0,MAXA(VLOOKUP(N75,N$23:O$49,2),0))</f>
        <v>1324</v>
      </c>
      <c r="P75" s="35">
        <f>IF(O75=0,0,MAXA(VLOOKUP(O75,O$23:P$49,2),0))</f>
        <v>41</v>
      </c>
      <c r="Q75" s="19" t="s">
        <v>18</v>
      </c>
      <c r="R75" s="31">
        <f>IF(Q75=" ",0,MAXA(VLOOKUP(Q75,Q$23:R$49,2),0))</f>
        <v>2341</v>
      </c>
      <c r="S75" s="36">
        <f>IF(R75=0,0,MAXA(VLOOKUP(R75,R$23:S$49,2),0))</f>
        <v>40.000000000000057</v>
      </c>
      <c r="T75" s="21" t="s">
        <v>9</v>
      </c>
      <c r="U75" s="31">
        <f>IF(T75=" ",0,MAXA(VLOOKUP(T75,T$23:U$49,2),0))</f>
        <v>1234</v>
      </c>
      <c r="V75" s="37">
        <f>IF(U75=0,0,MAXA(VLOOKUP(U75,U$23:V$49,2),0))</f>
        <v>47</v>
      </c>
      <c r="W75" s="23">
        <v>25</v>
      </c>
      <c r="X75" s="24">
        <v>39</v>
      </c>
      <c r="Y75" s="25">
        <v>36</v>
      </c>
      <c r="Z75" s="26">
        <v>43</v>
      </c>
      <c r="AA75" s="86">
        <f t="shared" si="0"/>
        <v>118</v>
      </c>
      <c r="AB75" s="87">
        <f t="shared" si="1"/>
        <v>25</v>
      </c>
      <c r="AC75" s="88">
        <f t="shared" si="2"/>
        <v>256.00000000000011</v>
      </c>
      <c r="AD75" s="51">
        <f t="shared" si="3"/>
        <v>399.00000000000011</v>
      </c>
      <c r="AF75" s="99"/>
      <c r="AG75" s="5"/>
    </row>
    <row r="76" spans="1:33" x14ac:dyDescent="0.3">
      <c r="B76" s="8" t="s">
        <v>52</v>
      </c>
      <c r="C76" s="8" t="s">
        <v>53</v>
      </c>
      <c r="G76" s="32">
        <f>SUM(G72:G75)</f>
        <v>150.00000000000011</v>
      </c>
      <c r="J76" s="33">
        <f>SUM(J72:J75)</f>
        <v>128.00000000000006</v>
      </c>
      <c r="M76" s="34">
        <f>SUM(M72:M75)</f>
        <v>170.00000000000006</v>
      </c>
      <c r="P76" s="35">
        <f>SUM(P72:P75)</f>
        <v>167</v>
      </c>
      <c r="S76" s="36">
        <f>SUM(S72:S75)</f>
        <v>171.00000000000009</v>
      </c>
      <c r="V76" s="37">
        <f>SUM(V72:V75)</f>
        <v>184</v>
      </c>
      <c r="AA76" s="86">
        <f>SUM(AA72:AA75)</f>
        <v>436</v>
      </c>
      <c r="AB76" s="87"/>
      <c r="AC76" s="88">
        <f>SUM(AC72:AC75)</f>
        <v>970.00000000000034</v>
      </c>
      <c r="AD76" s="51"/>
      <c r="AF76" s="99"/>
      <c r="AG76" s="5"/>
    </row>
    <row r="77" spans="1:33" x14ac:dyDescent="0.3">
      <c r="G77" s="32"/>
      <c r="J77" s="33"/>
      <c r="M77" s="34"/>
      <c r="P77" s="35"/>
      <c r="S77" s="36"/>
      <c r="V77" s="37"/>
      <c r="W77" s="109"/>
      <c r="X77" s="109"/>
      <c r="Y77" s="109"/>
      <c r="Z77" s="109"/>
      <c r="AA77" s="86"/>
      <c r="AB77" s="87"/>
      <c r="AC77" s="88"/>
      <c r="AD77" s="51"/>
      <c r="AF77" s="99"/>
      <c r="AG77" s="5"/>
    </row>
    <row r="78" spans="1:33" x14ac:dyDescent="0.3">
      <c r="A78" s="104">
        <v>2031</v>
      </c>
      <c r="B78" s="104" t="s">
        <v>124</v>
      </c>
      <c r="C78" s="104" t="s">
        <v>125</v>
      </c>
      <c r="D78" s="104" t="s">
        <v>126</v>
      </c>
      <c r="E78" s="10" t="s">
        <v>14</v>
      </c>
      <c r="F78" s="31">
        <f>IF(E78=" ",0,MAXA(VLOOKUP(E78,E$23:F$49,2),0))</f>
        <v>1432</v>
      </c>
      <c r="G78" s="32">
        <f>IF(F78=0,0,MAXA(VLOOKUP(F78,F$23:G$49,2),0))</f>
        <v>40.000000000000028</v>
      </c>
      <c r="H78" s="13" t="s">
        <v>16</v>
      </c>
      <c r="I78" s="31">
        <f>IF(H78=" ",0,MAXA(VLOOKUP(H78,H$23:I$49,2),0))</f>
        <v>2143</v>
      </c>
      <c r="J78" s="33">
        <f>IF(I78=0,0,MAXA(VLOOKUP(I78,I$23:J$49,2),0))</f>
        <v>22.000000000000021</v>
      </c>
      <c r="K78" s="15" t="s">
        <v>24</v>
      </c>
      <c r="L78" s="31">
        <f>IF(K78=" ",0,MAXA(VLOOKUP(K78,K$23:L$49,2),0))</f>
        <v>3241</v>
      </c>
      <c r="M78" s="34">
        <f>IF(L78=0,0,MAXA(VLOOKUP(L78,L$23:M$49,2),0))</f>
        <v>44.000000000000014</v>
      </c>
      <c r="N78" s="17" t="s">
        <v>14</v>
      </c>
      <c r="O78" s="31">
        <f>IF(N78=" ",0,MAXA(VLOOKUP(N78,N$23:O$49,2),0))</f>
        <v>1432</v>
      </c>
      <c r="P78" s="35">
        <f>IF(O78=0,0,MAXA(VLOOKUP(O78,O$23:P$49,2),0))</f>
        <v>50</v>
      </c>
      <c r="Q78" s="19" t="s">
        <v>15</v>
      </c>
      <c r="R78" s="31">
        <f>IF(Q78=" ",0,MAXA(VLOOKUP(Q78,Q$23:R$49,2),0))</f>
        <v>2134</v>
      </c>
      <c r="S78" s="36">
        <f>IF(R78=0,0,MAXA(VLOOKUP(R78,R$23:S$49,2),0))</f>
        <v>47.000000000000028</v>
      </c>
      <c r="T78" s="21" t="s">
        <v>26</v>
      </c>
      <c r="U78" s="31">
        <f>IF(T78=" ",0,MAXA(VLOOKUP(T78,T$23:U$49,2),0))</f>
        <v>3421</v>
      </c>
      <c r="V78" s="37">
        <f>IF(U78=0,0,MAXA(VLOOKUP(U78,U$23:V$49,2),0))</f>
        <v>26</v>
      </c>
      <c r="W78" s="23">
        <v>20</v>
      </c>
      <c r="X78" s="24">
        <v>38</v>
      </c>
      <c r="Y78" s="25">
        <v>31</v>
      </c>
      <c r="Z78" s="26">
        <v>32</v>
      </c>
      <c r="AA78" s="86">
        <f t="shared" si="0"/>
        <v>101</v>
      </c>
      <c r="AB78" s="87">
        <f t="shared" si="1"/>
        <v>20</v>
      </c>
      <c r="AC78" s="88">
        <f t="shared" si="2"/>
        <v>229.00000000000009</v>
      </c>
      <c r="AD78" s="51">
        <f t="shared" si="3"/>
        <v>350.00000000000011</v>
      </c>
      <c r="AF78" s="99"/>
      <c r="AG78" s="5"/>
    </row>
    <row r="79" spans="1:33" x14ac:dyDescent="0.3">
      <c r="A79" s="104">
        <v>2032</v>
      </c>
      <c r="B79" s="104" t="s">
        <v>127</v>
      </c>
      <c r="C79" s="104" t="s">
        <v>128</v>
      </c>
      <c r="D79" s="104" t="s">
        <v>126</v>
      </c>
      <c r="E79" s="10" t="s">
        <v>27</v>
      </c>
      <c r="F79" s="31">
        <v>1342</v>
      </c>
      <c r="G79" s="32">
        <f>IF(F79=0,0,MAXA(VLOOKUP(F79,F$23:G$49,2),0))</f>
        <v>46.000000000000014</v>
      </c>
      <c r="H79" s="13" t="s">
        <v>28</v>
      </c>
      <c r="I79" s="31">
        <f>IF(H79=" ",0,MAXA(VLOOKUP(H79,H$23:I$49,2),0))</f>
        <v>4132</v>
      </c>
      <c r="J79" s="33">
        <f>IF(I79=0,0,MAXA(VLOOKUP(I79,I$23:J$49,2),0))</f>
        <v>42</v>
      </c>
      <c r="K79" s="15" t="s">
        <v>21</v>
      </c>
      <c r="L79" s="31">
        <f>IF(K79=" ",0,MAXA(VLOOKUP(K79,K$23:L$49,2),0))</f>
        <v>3124</v>
      </c>
      <c r="M79" s="34">
        <f>IF(L79=0,0,MAXA(VLOOKUP(L79,L$23:M$49,2),0))</f>
        <v>44</v>
      </c>
      <c r="N79" s="17" t="s">
        <v>22</v>
      </c>
      <c r="O79" s="31">
        <f>IF(N79=" ",0,MAXA(VLOOKUP(N79,N$23:O$49,2),0))</f>
        <v>3142</v>
      </c>
      <c r="P79" s="35">
        <f>IF(O79=0,0,MAXA(VLOOKUP(O79,O$23:P$49,2),0))</f>
        <v>41</v>
      </c>
      <c r="Q79" s="19" t="s">
        <v>12</v>
      </c>
      <c r="R79" s="31">
        <f>IF(Q79=" ",0,MAXA(VLOOKUP(Q79,Q$23:R$49,2),0))</f>
        <v>1342</v>
      </c>
      <c r="S79" s="36">
        <f>IF(R79=0,0,MAXA(VLOOKUP(R79,R$23:S$49,2),0))</f>
        <v>28.000000000000057</v>
      </c>
      <c r="T79" s="21" t="s">
        <v>21</v>
      </c>
      <c r="U79" s="31">
        <f>IF(T79=" ",0,MAXA(VLOOKUP(T79,T$23:U$49,2),0))</f>
        <v>3124</v>
      </c>
      <c r="V79" s="37">
        <f>IF(U79=0,0,MAXA(VLOOKUP(U79,U$23:V$49,2),0))</f>
        <v>40</v>
      </c>
      <c r="W79" s="23">
        <v>15</v>
      </c>
      <c r="X79" s="24">
        <v>36</v>
      </c>
      <c r="Y79" s="25">
        <v>30</v>
      </c>
      <c r="Z79" s="26">
        <v>30</v>
      </c>
      <c r="AA79" s="86">
        <f t="shared" si="0"/>
        <v>96</v>
      </c>
      <c r="AB79" s="87">
        <f t="shared" si="1"/>
        <v>15</v>
      </c>
      <c r="AC79" s="88">
        <f t="shared" si="2"/>
        <v>241.00000000000006</v>
      </c>
      <c r="AD79" s="51">
        <f t="shared" si="3"/>
        <v>352.00000000000006</v>
      </c>
      <c r="AF79" s="99"/>
      <c r="AG79" s="5"/>
    </row>
    <row r="80" spans="1:33" x14ac:dyDescent="0.3">
      <c r="A80" s="104">
        <v>2033</v>
      </c>
      <c r="B80" s="106" t="s">
        <v>188</v>
      </c>
      <c r="C80" s="106" t="s">
        <v>189</v>
      </c>
      <c r="D80" s="104" t="s">
        <v>126</v>
      </c>
      <c r="E80" s="10" t="s">
        <v>13</v>
      </c>
      <c r="F80" s="31">
        <v>2314</v>
      </c>
      <c r="G80" s="32">
        <f>IF(F80=0,0,MAXA(VLOOKUP(F80,F$23:G$49,2),0))</f>
        <v>38</v>
      </c>
      <c r="H80" s="13" t="s">
        <v>14</v>
      </c>
      <c r="I80" s="31">
        <f>IF(H80=" ",0,MAXA(VLOOKUP(H80,H$23:I$49,2),0))</f>
        <v>1432</v>
      </c>
      <c r="J80" s="33">
        <f>IF(I80=0,0,MAXA(VLOOKUP(I80,I$23:J$49,2),0))</f>
        <v>38</v>
      </c>
      <c r="K80" s="15" t="s">
        <v>11</v>
      </c>
      <c r="L80" s="31">
        <f>IF(K80=" ",0,MAXA(VLOOKUP(K80,K$23:L$49,2),0))</f>
        <v>1324</v>
      </c>
      <c r="M80" s="34">
        <f>IF(L80=0,0,MAXA(VLOOKUP(L80,L$23:M$49,2),0))</f>
        <v>42</v>
      </c>
      <c r="N80" s="17" t="s">
        <v>22</v>
      </c>
      <c r="O80" s="31">
        <f>IF(N80=" ",0,MAXA(VLOOKUP(N80,N$23:O$49,2),0))</f>
        <v>3142</v>
      </c>
      <c r="P80" s="35">
        <f>IF(O80=0,0,MAXA(VLOOKUP(O80,O$23:P$49,2),0))</f>
        <v>41</v>
      </c>
      <c r="Q80" s="19" t="s">
        <v>17</v>
      </c>
      <c r="R80" s="31">
        <f>IF(Q80=" ",0,MAXA(VLOOKUP(Q80,Q$23:R$49,2),0))</f>
        <v>2314</v>
      </c>
      <c r="S80" s="36">
        <f>IF(R80=0,0,MAXA(VLOOKUP(R80,R$23:S$49,2),0))</f>
        <v>42.000000000000057</v>
      </c>
      <c r="T80" s="21" t="s">
        <v>23</v>
      </c>
      <c r="U80" s="31">
        <f>IF(T80=" ",0,MAXA(VLOOKUP(T80,T$23:U$49,2),0))</f>
        <v>3214</v>
      </c>
      <c r="V80" s="37">
        <f>IF(U80=0,0,MAXA(VLOOKUP(U80,U$23:V$49,2),0))</f>
        <v>43</v>
      </c>
      <c r="W80" s="23">
        <v>15</v>
      </c>
      <c r="X80" s="24">
        <v>25</v>
      </c>
      <c r="Y80" s="25">
        <v>30</v>
      </c>
      <c r="Z80" s="26">
        <v>35</v>
      </c>
      <c r="AA80" s="86">
        <f t="shared" si="0"/>
        <v>90</v>
      </c>
      <c r="AB80" s="87">
        <f t="shared" si="1"/>
        <v>15</v>
      </c>
      <c r="AC80" s="88">
        <f t="shared" si="2"/>
        <v>244.00000000000006</v>
      </c>
      <c r="AD80" s="51">
        <f t="shared" si="3"/>
        <v>349.00000000000006</v>
      </c>
      <c r="AF80" s="99"/>
      <c r="AG80" s="5"/>
    </row>
    <row r="81" spans="1:33" x14ac:dyDescent="0.3">
      <c r="A81" s="104">
        <v>2034</v>
      </c>
      <c r="B81" s="104" t="s">
        <v>129</v>
      </c>
      <c r="C81" s="104" t="s">
        <v>130</v>
      </c>
      <c r="D81" s="104" t="s">
        <v>126</v>
      </c>
      <c r="E81" s="10" t="s">
        <v>16</v>
      </c>
      <c r="F81" s="31">
        <f>IF(E81=" ",0,MAXA(VLOOKUP(E81,E$23:F$49,2),0))</f>
        <v>2143</v>
      </c>
      <c r="G81" s="32">
        <f>IF(F81=0,0,MAXA(VLOOKUP(F81,F$23:G$49,2),0))</f>
        <v>36.000000000000014</v>
      </c>
      <c r="H81" s="13" t="s">
        <v>4</v>
      </c>
      <c r="I81" s="31">
        <f>IF(H81=" ",0,MAXA(VLOOKUP(H81,H$23:I$49,2),0))</f>
        <v>4231</v>
      </c>
      <c r="J81" s="33">
        <f>IF(I81=0,0,MAXA(VLOOKUP(I81,I$23:J$49,2),0))</f>
        <v>38.000000000000014</v>
      </c>
      <c r="K81" s="15" t="s">
        <v>21</v>
      </c>
      <c r="L81" s="31">
        <f>IF(K81=" ",0,MAXA(VLOOKUP(K81,K$23:L$49,2),0))</f>
        <v>3124</v>
      </c>
      <c r="M81" s="34">
        <f>IF(L81=0,0,MAXA(VLOOKUP(L81,L$23:M$49,2),0))</f>
        <v>44</v>
      </c>
      <c r="N81" s="17" t="s">
        <v>22</v>
      </c>
      <c r="O81" s="31">
        <f>IF(N81=" ",0,MAXA(VLOOKUP(N81,N$23:O$49,2),0))</f>
        <v>3142</v>
      </c>
      <c r="P81" s="35">
        <f>IF(O81=0,0,MAXA(VLOOKUP(O81,O$23:P$49,2),0))</f>
        <v>41</v>
      </c>
      <c r="Q81" s="19" t="s">
        <v>27</v>
      </c>
      <c r="R81" s="31">
        <f>IF(Q81=" ",0,MAXA(VLOOKUP(Q81,Q$23:R$49,2),0))</f>
        <v>4123</v>
      </c>
      <c r="S81" s="36">
        <f>IF(R81=0,0,MAXA(VLOOKUP(R81,R$23:S$49,2),0))</f>
        <v>38</v>
      </c>
      <c r="T81" s="21" t="s">
        <v>9</v>
      </c>
      <c r="U81" s="31">
        <f>IF(T81=" ",0,MAXA(VLOOKUP(T81,T$23:U$49,2),0))</f>
        <v>1234</v>
      </c>
      <c r="V81" s="37">
        <f>IF(U81=0,0,MAXA(VLOOKUP(U81,U$23:V$49,2),0))</f>
        <v>47</v>
      </c>
      <c r="W81" s="23">
        <v>15</v>
      </c>
      <c r="X81" s="24">
        <v>39</v>
      </c>
      <c r="Y81" s="25">
        <v>41</v>
      </c>
      <c r="Z81" s="26">
        <v>41</v>
      </c>
      <c r="AA81" s="86">
        <f t="shared" si="0"/>
        <v>121</v>
      </c>
      <c r="AB81" s="87">
        <f t="shared" si="1"/>
        <v>15</v>
      </c>
      <c r="AC81" s="88">
        <f t="shared" si="2"/>
        <v>244.00000000000003</v>
      </c>
      <c r="AD81" s="51">
        <f t="shared" si="3"/>
        <v>380</v>
      </c>
      <c r="AF81" s="99"/>
      <c r="AG81" s="5"/>
    </row>
    <row r="82" spans="1:33" x14ac:dyDescent="0.3">
      <c r="B82" s="8" t="s">
        <v>52</v>
      </c>
      <c r="C82" s="8" t="s">
        <v>53</v>
      </c>
      <c r="G82" s="32">
        <f>SUM(G78:G81)</f>
        <v>160.00000000000006</v>
      </c>
      <c r="J82" s="33">
        <f>SUM(J78:J81)</f>
        <v>140.00000000000006</v>
      </c>
      <c r="M82" s="34">
        <f>SUM(M78:M81)</f>
        <v>174</v>
      </c>
      <c r="P82" s="35">
        <f>SUM(P78:P81)</f>
        <v>173</v>
      </c>
      <c r="S82" s="36">
        <f>SUM(S78:S81)</f>
        <v>155.00000000000014</v>
      </c>
      <c r="V82" s="37">
        <f>SUM(V78:V81)</f>
        <v>156</v>
      </c>
      <c r="W82" s="110"/>
      <c r="X82" s="110"/>
      <c r="Y82" s="110"/>
      <c r="Z82" s="110"/>
      <c r="AA82" s="86">
        <f>SUM(AA78:AA81)</f>
        <v>408</v>
      </c>
      <c r="AB82" s="87"/>
      <c r="AC82" s="88">
        <f>SUM(AC78:AC81)</f>
        <v>958.00000000000023</v>
      </c>
      <c r="AD82" s="51"/>
      <c r="AF82" s="99"/>
      <c r="AG82" s="5"/>
    </row>
    <row r="83" spans="1:33" x14ac:dyDescent="0.3">
      <c r="G83" s="32"/>
      <c r="J83" s="33"/>
      <c r="M83" s="34"/>
      <c r="P83" s="35"/>
      <c r="S83" s="36"/>
      <c r="V83" s="37"/>
      <c r="W83" s="110"/>
      <c r="X83" s="110"/>
      <c r="Y83" s="110"/>
      <c r="Z83" s="110"/>
      <c r="AA83" s="86"/>
      <c r="AB83" s="87"/>
      <c r="AC83" s="88"/>
      <c r="AD83" s="51"/>
      <c r="AF83" s="99"/>
      <c r="AG83" s="5"/>
    </row>
    <row r="84" spans="1:33" x14ac:dyDescent="0.3">
      <c r="A84" s="104">
        <v>2041</v>
      </c>
      <c r="B84" s="104" t="s">
        <v>131</v>
      </c>
      <c r="C84" s="104" t="s">
        <v>132</v>
      </c>
      <c r="D84" s="104" t="s">
        <v>133</v>
      </c>
      <c r="E84" s="10" t="s">
        <v>30</v>
      </c>
      <c r="F84" s="31">
        <v>4213</v>
      </c>
      <c r="G84" s="32">
        <f>IF(F84=0,0,MAXA(VLOOKUP(F84,F$23:G$49,2),0))</f>
        <v>22.000000000000043</v>
      </c>
      <c r="H84" s="13" t="s">
        <v>15</v>
      </c>
      <c r="I84" s="31">
        <f>IF(H84=" ",0,MAXA(VLOOKUP(H84,H$23:I$49,2),0))</f>
        <v>2134</v>
      </c>
      <c r="J84" s="33">
        <f>IF(I84=0,0,MAXA(VLOOKUP(I84,I$23:J$49,2),0))</f>
        <v>24.000000000000021</v>
      </c>
      <c r="K84" s="15" t="s">
        <v>15</v>
      </c>
      <c r="L84" s="31">
        <f>IF(K84=" ",0,MAXA(VLOOKUP(K84,K$23:L$49,2),0))</f>
        <v>2134</v>
      </c>
      <c r="M84" s="34">
        <f>IF(L84=0,0,MAXA(VLOOKUP(L84,L$23:M$49,2),0))</f>
        <v>48</v>
      </c>
      <c r="N84" s="17" t="s">
        <v>12</v>
      </c>
      <c r="O84" s="31">
        <f>IF(N84=" ",0,MAXA(VLOOKUP(N84,N$23:O$49,2),0))</f>
        <v>1342</v>
      </c>
      <c r="P84" s="35">
        <f>IF(O84=0,0,MAXA(VLOOKUP(O84,O$23:P$49,2),0))</f>
        <v>48</v>
      </c>
      <c r="Q84" s="19" t="s">
        <v>29</v>
      </c>
      <c r="R84" s="31">
        <f>IF(Q84=" ",0,MAXA(VLOOKUP(Q84,Q$23:R$49,2),0))</f>
        <v>4213</v>
      </c>
      <c r="S84" s="36">
        <f>IF(R84=0,0,MAXA(VLOOKUP(R84,R$23:S$49,2),0))</f>
        <v>42</v>
      </c>
      <c r="T84" s="21" t="s">
        <v>15</v>
      </c>
      <c r="U84" s="31">
        <f>IF(T84=" ",0,MAXA(VLOOKUP(T84,T$23:U$49,2),0))</f>
        <v>2134</v>
      </c>
      <c r="V84" s="37">
        <f>IF(U84=0,0,MAXA(VLOOKUP(U84,U$23:V$49,2),0))</f>
        <v>50</v>
      </c>
      <c r="W84" s="23">
        <v>40</v>
      </c>
      <c r="X84" s="24">
        <v>40</v>
      </c>
      <c r="Y84" s="25">
        <v>43</v>
      </c>
      <c r="Z84" s="26">
        <v>36</v>
      </c>
      <c r="AA84" s="86">
        <f t="shared" si="0"/>
        <v>119</v>
      </c>
      <c r="AB84" s="87">
        <f t="shared" si="1"/>
        <v>40</v>
      </c>
      <c r="AC84" s="88">
        <f t="shared" ref="AC84:AC87" si="4">SUM(G84,J84,M84,P84,S84,V84)</f>
        <v>234.00000000000006</v>
      </c>
      <c r="AD84" s="51">
        <f t="shared" ref="AD84:AD87" si="5">SUM(AA84,AB84,AC84)</f>
        <v>393.00000000000006</v>
      </c>
      <c r="AF84" s="99"/>
      <c r="AG84" s="5"/>
    </row>
    <row r="85" spans="1:33" x14ac:dyDescent="0.3">
      <c r="A85" s="104">
        <v>2042</v>
      </c>
      <c r="B85" s="104" t="s">
        <v>134</v>
      </c>
      <c r="C85" s="104" t="s">
        <v>135</v>
      </c>
      <c r="D85" s="104" t="s">
        <v>133</v>
      </c>
      <c r="E85" s="10" t="s">
        <v>28</v>
      </c>
      <c r="F85" s="31">
        <f t="shared" ref="F85:F86" si="6">IF(E85=" ",0,MAXA(VLOOKUP(E85,E$23:F$49,2),0))</f>
        <v>4132</v>
      </c>
      <c r="G85" s="32">
        <f t="shared" ref="G85:G86" si="7">IF(F85=0,0,MAXA(VLOOKUP(F85,F$23:G$49,2),0))</f>
        <v>30.000000000000043</v>
      </c>
      <c r="H85" s="13" t="s">
        <v>28</v>
      </c>
      <c r="I85" s="31">
        <f t="shared" ref="I85:I86" si="8">IF(H85=" ",0,MAXA(VLOOKUP(H85,H$23:I$49,2),0))</f>
        <v>4132</v>
      </c>
      <c r="J85" s="33">
        <f t="shared" ref="J85:J86" si="9">IF(I85=0,0,MAXA(VLOOKUP(I85,I$23:J$49,2),0))</f>
        <v>42</v>
      </c>
      <c r="K85" s="15" t="s">
        <v>17</v>
      </c>
      <c r="L85" s="31">
        <f t="shared" ref="L85:L86" si="10">IF(K85=" ",0,MAXA(VLOOKUP(K85,K$23:L$49,2),0))</f>
        <v>2314</v>
      </c>
      <c r="M85" s="34">
        <f t="shared" ref="M85:M86" si="11">IF(L85=0,0,MAXA(VLOOKUP(L85,L$23:M$49,2),0))</f>
        <v>50</v>
      </c>
      <c r="N85" s="17" t="s">
        <v>12</v>
      </c>
      <c r="O85" s="31">
        <f t="shared" ref="O85:O86" si="12">IF(N85=" ",0,MAXA(VLOOKUP(N85,N$23:O$49,2),0))</f>
        <v>1342</v>
      </c>
      <c r="P85" s="35">
        <f t="shared" ref="P85:P86" si="13">IF(O85=0,0,MAXA(VLOOKUP(O85,O$23:P$49,2),0))</f>
        <v>48</v>
      </c>
      <c r="Q85" s="19" t="s">
        <v>20</v>
      </c>
      <c r="R85" s="31">
        <f t="shared" ref="R85:R86" si="14">IF(Q85=" ",0,MAXA(VLOOKUP(Q85,Q$23:R$49,2),0))</f>
        <v>2431</v>
      </c>
      <c r="S85" s="36">
        <f t="shared" ref="S85:S86" si="15">IF(R85=0,0,MAXA(VLOOKUP(R85,R$23:S$49,2),0))</f>
        <v>43.000000000000028</v>
      </c>
      <c r="T85" s="21" t="s">
        <v>15</v>
      </c>
      <c r="U85" s="31">
        <f t="shared" ref="U85:U86" si="16">IF(T85=" ",0,MAXA(VLOOKUP(T85,T$23:U$49,2),0))</f>
        <v>2134</v>
      </c>
      <c r="V85" s="37">
        <f t="shared" ref="V85:V86" si="17">IF(U85=0,0,MAXA(VLOOKUP(U85,U$23:V$49,2),0))</f>
        <v>50</v>
      </c>
      <c r="W85" s="23">
        <v>45</v>
      </c>
      <c r="X85" s="24">
        <v>34</v>
      </c>
      <c r="Y85" s="25">
        <v>35</v>
      </c>
      <c r="Z85" s="26">
        <v>40</v>
      </c>
      <c r="AA85" s="86">
        <f t="shared" si="0"/>
        <v>109</v>
      </c>
      <c r="AB85" s="87">
        <f t="shared" si="1"/>
        <v>45</v>
      </c>
      <c r="AC85" s="88">
        <f t="shared" si="4"/>
        <v>263.00000000000011</v>
      </c>
      <c r="AD85" s="51">
        <f t="shared" si="5"/>
        <v>417.00000000000011</v>
      </c>
      <c r="AF85" s="99"/>
      <c r="AG85" s="5"/>
    </row>
    <row r="86" spans="1:33" x14ac:dyDescent="0.3">
      <c r="A86" s="104">
        <v>2043</v>
      </c>
      <c r="B86" s="104" t="s">
        <v>136</v>
      </c>
      <c r="C86" s="104" t="s">
        <v>137</v>
      </c>
      <c r="D86" s="104" t="s">
        <v>133</v>
      </c>
      <c r="E86" s="10" t="s">
        <v>28</v>
      </c>
      <c r="F86" s="31">
        <f t="shared" si="6"/>
        <v>4132</v>
      </c>
      <c r="G86" s="32">
        <f t="shared" si="7"/>
        <v>30.000000000000043</v>
      </c>
      <c r="H86" s="13" t="s">
        <v>31</v>
      </c>
      <c r="I86" s="31">
        <f t="shared" si="8"/>
        <v>4321</v>
      </c>
      <c r="J86" s="33">
        <f t="shared" si="9"/>
        <v>46.000000000000007</v>
      </c>
      <c r="K86" s="15" t="s">
        <v>19</v>
      </c>
      <c r="L86" s="31">
        <f t="shared" si="10"/>
        <v>2413</v>
      </c>
      <c r="M86" s="34">
        <f t="shared" si="11"/>
        <v>38.000000000000028</v>
      </c>
      <c r="N86" s="17" t="s">
        <v>14</v>
      </c>
      <c r="O86" s="31">
        <f t="shared" si="12"/>
        <v>1432</v>
      </c>
      <c r="P86" s="35">
        <f t="shared" si="13"/>
        <v>50</v>
      </c>
      <c r="Q86" s="19" t="s">
        <v>24</v>
      </c>
      <c r="R86" s="31">
        <f t="shared" si="14"/>
        <v>3241</v>
      </c>
      <c r="S86" s="36">
        <f t="shared" si="15"/>
        <v>31.000000000000085</v>
      </c>
      <c r="T86" s="21" t="s">
        <v>12</v>
      </c>
      <c r="U86" s="31">
        <f t="shared" si="16"/>
        <v>1342</v>
      </c>
      <c r="V86" s="37">
        <f t="shared" si="17"/>
        <v>32</v>
      </c>
      <c r="W86" s="23">
        <v>15</v>
      </c>
      <c r="X86" s="24">
        <v>33</v>
      </c>
      <c r="Y86" s="25">
        <v>31</v>
      </c>
      <c r="Z86" s="26">
        <v>37</v>
      </c>
      <c r="AA86" s="86">
        <f t="shared" si="0"/>
        <v>101</v>
      </c>
      <c r="AB86" s="87">
        <f t="shared" si="1"/>
        <v>15</v>
      </c>
      <c r="AC86" s="88">
        <f t="shared" si="4"/>
        <v>227.00000000000017</v>
      </c>
      <c r="AD86" s="51">
        <f t="shared" si="5"/>
        <v>343.00000000000017</v>
      </c>
      <c r="AF86" s="99"/>
      <c r="AG86" s="5"/>
    </row>
    <row r="87" spans="1:33" x14ac:dyDescent="0.3">
      <c r="A87" s="104">
        <v>2044</v>
      </c>
      <c r="B87" s="104" t="s">
        <v>138</v>
      </c>
      <c r="C87" s="104" t="s">
        <v>139</v>
      </c>
      <c r="D87" s="104" t="s">
        <v>133</v>
      </c>
      <c r="E87" s="10" t="s">
        <v>14</v>
      </c>
      <c r="F87" s="31">
        <f>IF(E87=" ",0,MAXA(VLOOKUP(E87,E$23:F$49,2),0))</f>
        <v>1432</v>
      </c>
      <c r="G87" s="32">
        <f>IF(F87=0,0,MAXA(VLOOKUP(F87,F$23:G$49,2),0))</f>
        <v>40.000000000000028</v>
      </c>
      <c r="H87" s="13" t="s">
        <v>26</v>
      </c>
      <c r="I87" s="31">
        <f>IF(H87=" ",0,MAXA(VLOOKUP(H87,H$23:I$49,2),0))</f>
        <v>3421</v>
      </c>
      <c r="J87" s="33">
        <f>IF(I87=0,0,MAXA(VLOOKUP(I87,I$23:J$49,2),0))</f>
        <v>48.000000000000007</v>
      </c>
      <c r="K87" s="15" t="s">
        <v>23</v>
      </c>
      <c r="L87" s="31">
        <f>IF(K87=" ",0,MAXA(VLOOKUP(K87,K$23:L$49,2),0))</f>
        <v>3214</v>
      </c>
      <c r="M87" s="34">
        <f>IF(L87=0,0,MAXA(VLOOKUP(L87,L$23:M$49,2),0))</f>
        <v>48</v>
      </c>
      <c r="N87" s="17" t="s">
        <v>12</v>
      </c>
      <c r="O87" s="31">
        <f>IF(N87=" ",0,MAXA(VLOOKUP(N87,N$23:O$49,2),0))</f>
        <v>1342</v>
      </c>
      <c r="P87" s="35">
        <f>IF(O87=0,0,MAXA(VLOOKUP(O87,O$23:P$49,2),0))</f>
        <v>48</v>
      </c>
      <c r="Q87" s="19" t="s">
        <v>26</v>
      </c>
      <c r="R87" s="31">
        <f>IF(Q87=" ",0,MAXA(VLOOKUP(Q87,Q$23:R$49,2),0))</f>
        <v>3421</v>
      </c>
      <c r="S87" s="36">
        <f>IF(R87=0,0,MAXA(VLOOKUP(R87,R$23:S$49,2),0))</f>
        <v>25.000000000000085</v>
      </c>
      <c r="T87" s="21" t="s">
        <v>9</v>
      </c>
      <c r="U87" s="31">
        <f>IF(T87=" ",0,MAXA(VLOOKUP(T87,T$23:U$49,2),0))</f>
        <v>1234</v>
      </c>
      <c r="V87" s="37">
        <f>IF(U87=0,0,MAXA(VLOOKUP(U87,U$23:V$49,2),0))</f>
        <v>47</v>
      </c>
      <c r="W87" s="110">
        <v>30</v>
      </c>
      <c r="X87" s="110">
        <v>38</v>
      </c>
      <c r="Y87" s="110">
        <v>37</v>
      </c>
      <c r="Z87" s="110">
        <v>44</v>
      </c>
      <c r="AA87" s="86">
        <f t="shared" si="0"/>
        <v>119</v>
      </c>
      <c r="AB87" s="87">
        <f t="shared" si="1"/>
        <v>30</v>
      </c>
      <c r="AC87" s="88">
        <f t="shared" si="4"/>
        <v>256.00000000000011</v>
      </c>
      <c r="AD87" s="51">
        <f t="shared" si="5"/>
        <v>405.00000000000011</v>
      </c>
      <c r="AF87" s="99"/>
      <c r="AG87" s="5"/>
    </row>
    <row r="88" spans="1:33" x14ac:dyDescent="0.3">
      <c r="B88" s="8" t="s">
        <v>52</v>
      </c>
      <c r="C88" s="8" t="s">
        <v>53</v>
      </c>
      <c r="G88" s="32">
        <f>SUM(G84:G84)</f>
        <v>22.000000000000043</v>
      </c>
      <c r="J88" s="33">
        <f>SUM(J84:J84)</f>
        <v>24.000000000000021</v>
      </c>
      <c r="M88" s="34">
        <f>SUM(M84:M84)</f>
        <v>48</v>
      </c>
      <c r="P88" s="35">
        <f>SUM(P84:P84)</f>
        <v>48</v>
      </c>
      <c r="S88" s="36">
        <f>SUM(S84:S84)</f>
        <v>42</v>
      </c>
      <c r="V88" s="37">
        <f>SUM(V84:V84)</f>
        <v>50</v>
      </c>
      <c r="W88" s="110"/>
      <c r="X88" s="110"/>
      <c r="Y88" s="110"/>
      <c r="Z88" s="110"/>
      <c r="AA88" s="86">
        <f>SUM(AA84:AA87)</f>
        <v>448</v>
      </c>
      <c r="AB88" s="87"/>
      <c r="AC88" s="88">
        <f>SUM(AC84:AC87)</f>
        <v>980.00000000000045</v>
      </c>
      <c r="AD88" s="51" t="s">
        <v>214</v>
      </c>
      <c r="AF88" s="99"/>
      <c r="AG88" s="5"/>
    </row>
    <row r="89" spans="1:33" x14ac:dyDescent="0.3">
      <c r="G89" s="32"/>
      <c r="J89" s="33"/>
      <c r="M89" s="34"/>
      <c r="P89" s="35"/>
      <c r="S89" s="36"/>
      <c r="V89" s="37"/>
      <c r="W89" s="110"/>
      <c r="X89" s="110"/>
      <c r="Y89" s="110"/>
      <c r="Z89" s="110"/>
      <c r="AA89" s="86"/>
      <c r="AB89" s="87"/>
      <c r="AC89" s="88"/>
      <c r="AD89" s="51"/>
      <c r="AF89" s="99"/>
      <c r="AG89" s="5"/>
    </row>
    <row r="90" spans="1:33" x14ac:dyDescent="0.3">
      <c r="A90" s="104">
        <v>131</v>
      </c>
      <c r="B90" s="104" t="s">
        <v>86</v>
      </c>
      <c r="C90" s="104" t="s">
        <v>99</v>
      </c>
      <c r="D90" s="104" t="s">
        <v>140</v>
      </c>
      <c r="E90" s="10" t="s">
        <v>10</v>
      </c>
      <c r="F90" s="31">
        <f>IF(E90=" ",0,MAXA(VLOOKUP(E90,E$23:F$49,2),0))</f>
        <v>1243</v>
      </c>
      <c r="G90" s="32">
        <f>IF(F90=0,0,MAXA(VLOOKUP(F90,F$23:G$49,2),0))</f>
        <v>42.000000000000014</v>
      </c>
      <c r="H90" s="13" t="s">
        <v>13</v>
      </c>
      <c r="I90" s="31">
        <f>IF(H90=" ",0,MAXA(VLOOKUP(H90,H$23:I$49,2),0))</f>
        <v>1423</v>
      </c>
      <c r="J90" s="33">
        <f>IF(I90=0,0,MAXA(VLOOKUP(I90,I$23:J$49,2),0))</f>
        <v>30.000000000000007</v>
      </c>
      <c r="K90" s="15" t="s">
        <v>9</v>
      </c>
      <c r="L90" s="31">
        <f>IF(K90=" ",0,MAXA(VLOOKUP(K90,K$23:L$49,2),0))</f>
        <v>1234</v>
      </c>
      <c r="M90" s="34">
        <f>IF(L90=0,0,MAXA(VLOOKUP(L90,L$23:M$49,2),0))</f>
        <v>44</v>
      </c>
      <c r="N90" s="17" t="s">
        <v>12</v>
      </c>
      <c r="O90" s="31">
        <f>IF(N90=" ",0,MAXA(VLOOKUP(N90,N$23:O$49,2),0))</f>
        <v>1342</v>
      </c>
      <c r="P90" s="35">
        <f>IF(O90=0,0,MAXA(VLOOKUP(O90,O$23:P$49,2),0))</f>
        <v>48</v>
      </c>
      <c r="Q90" s="19" t="s">
        <v>13</v>
      </c>
      <c r="R90" s="31">
        <f>IF(Q90=" ",0,MAXA(VLOOKUP(Q90,Q$23:R$49,2),0))</f>
        <v>1423</v>
      </c>
      <c r="S90" s="36">
        <f>IF(R90=0,0,MAXA(VLOOKUP(R90,R$23:S$49,2),0))</f>
        <v>40</v>
      </c>
      <c r="T90" s="21" t="s">
        <v>9</v>
      </c>
      <c r="U90" s="31">
        <f>IF(T90=" ",0,MAXA(VLOOKUP(T90,T$23:U$49,2),0))</f>
        <v>1234</v>
      </c>
      <c r="V90" s="37">
        <f>IF(U90=0,0,MAXA(VLOOKUP(U90,U$23:V$49,2),0))</f>
        <v>47</v>
      </c>
      <c r="W90" s="23">
        <v>25</v>
      </c>
      <c r="X90" s="24">
        <v>43</v>
      </c>
      <c r="Y90" s="25">
        <v>42</v>
      </c>
      <c r="Z90" s="26">
        <v>45</v>
      </c>
      <c r="AA90" s="86">
        <f t="shared" si="0"/>
        <v>130</v>
      </c>
      <c r="AB90" s="87">
        <f t="shared" si="1"/>
        <v>25</v>
      </c>
      <c r="AC90" s="88">
        <f t="shared" ref="AC90:AC92" si="18">SUM(G90,J90,M90,P90,S90,V90)</f>
        <v>251.00000000000003</v>
      </c>
      <c r="AD90" s="51">
        <f t="shared" ref="AD90:AD92" si="19">SUM(AA90,AB90,AC90)</f>
        <v>406</v>
      </c>
      <c r="AF90" s="99"/>
      <c r="AG90" s="5"/>
    </row>
    <row r="91" spans="1:33" x14ac:dyDescent="0.3">
      <c r="A91" s="104">
        <v>32</v>
      </c>
      <c r="B91" s="104" t="s">
        <v>70</v>
      </c>
      <c r="C91" s="104" t="s">
        <v>71</v>
      </c>
      <c r="D91" s="104" t="s">
        <v>140</v>
      </c>
      <c r="E91" s="10" t="s">
        <v>27</v>
      </c>
      <c r="F91" s="31">
        <f t="shared" ref="F91:F92" si="20">IF(E91=" ",0,MAXA(VLOOKUP(E91,E$23:F$49,2),0))</f>
        <v>4123</v>
      </c>
      <c r="G91" s="32">
        <f t="shared" ref="G91:G92" si="21">IF(F91=0,0,MAXA(VLOOKUP(F91,F$23:G$49,2),0))</f>
        <v>28.000000000000043</v>
      </c>
      <c r="H91" s="13" t="s">
        <v>19</v>
      </c>
      <c r="I91" s="31">
        <f t="shared" ref="I91:I92" si="22">IF(H91=" ",0,MAXA(VLOOKUP(H91,H$23:I$49,2),0))</f>
        <v>2413</v>
      </c>
      <c r="J91" s="33">
        <f t="shared" ref="J91:J92" si="23">IF(I91=0,0,MAXA(VLOOKUP(I91,I$23:J$49,2),0))</f>
        <v>26.000000000000021</v>
      </c>
      <c r="K91" s="15" t="s">
        <v>18</v>
      </c>
      <c r="L91" s="31">
        <f t="shared" ref="L91:L92" si="24">IF(K91=" ",0,MAXA(VLOOKUP(K91,K$23:L$49,2),0))</f>
        <v>2341</v>
      </c>
      <c r="M91" s="34">
        <f t="shared" ref="M91:M92" si="25">IF(L91=0,0,MAXA(VLOOKUP(L91,L$23:M$49,2),0))</f>
        <v>46.000000000000014</v>
      </c>
      <c r="N91" s="17" t="s">
        <v>13</v>
      </c>
      <c r="O91" s="31">
        <f t="shared" ref="O91:O92" si="26">IF(N91=" ",0,MAXA(VLOOKUP(N91,N$23:O$49,2),0))</f>
        <v>1423</v>
      </c>
      <c r="P91" s="35">
        <f t="shared" ref="P91:P92" si="27">IF(O91=0,0,MAXA(VLOOKUP(O91,O$23:P$49,2),0))</f>
        <v>45</v>
      </c>
      <c r="Q91" s="19" t="s">
        <v>9</v>
      </c>
      <c r="R91" s="31">
        <f t="shared" ref="R91:R92" si="28">IF(Q91=" ",0,MAXA(VLOOKUP(Q91,Q$23:R$49,2),0))</f>
        <v>1234</v>
      </c>
      <c r="S91" s="36">
        <f t="shared" ref="S91:S92" si="29">IF(R91=0,0,MAXA(VLOOKUP(R91,R$23:S$49,2),0))</f>
        <v>43.000000000000028</v>
      </c>
      <c r="T91" s="21" t="s">
        <v>21</v>
      </c>
      <c r="U91" s="31">
        <f t="shared" ref="U91:U92" si="30">IF(T91=" ",0,MAXA(VLOOKUP(T91,T$23:U$49,2),0))</f>
        <v>3124</v>
      </c>
      <c r="V91" s="37">
        <f t="shared" ref="V91:V92" si="31">IF(U91=0,0,MAXA(VLOOKUP(U91,U$23:V$49,2),0))</f>
        <v>40</v>
      </c>
      <c r="W91" s="23">
        <v>35</v>
      </c>
      <c r="X91" s="24">
        <v>35</v>
      </c>
      <c r="Y91" s="25">
        <v>38</v>
      </c>
      <c r="Z91" s="26">
        <v>44</v>
      </c>
      <c r="AA91" s="86">
        <f t="shared" si="0"/>
        <v>117</v>
      </c>
      <c r="AB91" s="87">
        <f t="shared" si="1"/>
        <v>35</v>
      </c>
      <c r="AC91" s="88">
        <f t="shared" si="18"/>
        <v>228.00000000000011</v>
      </c>
      <c r="AD91" s="51">
        <f t="shared" si="19"/>
        <v>380.00000000000011</v>
      </c>
      <c r="AF91" s="99"/>
      <c r="AG91" s="5"/>
    </row>
    <row r="92" spans="1:33" x14ac:dyDescent="0.3">
      <c r="A92" s="104">
        <v>33</v>
      </c>
      <c r="B92" s="104" t="s">
        <v>72</v>
      </c>
      <c r="C92" s="104" t="s">
        <v>67</v>
      </c>
      <c r="D92" s="104" t="s">
        <v>140</v>
      </c>
      <c r="E92" s="10" t="s">
        <v>11</v>
      </c>
      <c r="F92" s="31">
        <f t="shared" si="20"/>
        <v>1324</v>
      </c>
      <c r="G92" s="32">
        <f t="shared" si="21"/>
        <v>50</v>
      </c>
      <c r="H92" s="13" t="s">
        <v>9</v>
      </c>
      <c r="I92" s="31">
        <f t="shared" si="22"/>
        <v>1234</v>
      </c>
      <c r="J92" s="33">
        <f t="shared" si="23"/>
        <v>26.000000000000014</v>
      </c>
      <c r="K92" s="15" t="s">
        <v>17</v>
      </c>
      <c r="L92" s="31">
        <f t="shared" si="24"/>
        <v>2314</v>
      </c>
      <c r="M92" s="34">
        <f t="shared" si="25"/>
        <v>50</v>
      </c>
      <c r="N92" s="17" t="s">
        <v>21</v>
      </c>
      <c r="O92" s="31">
        <f t="shared" si="26"/>
        <v>3124</v>
      </c>
      <c r="P92" s="35">
        <f t="shared" si="27"/>
        <v>34</v>
      </c>
      <c r="Q92" s="19" t="s">
        <v>19</v>
      </c>
      <c r="R92" s="31">
        <f t="shared" si="28"/>
        <v>2413</v>
      </c>
      <c r="S92" s="36">
        <f t="shared" si="29"/>
        <v>48</v>
      </c>
      <c r="T92" s="21" t="s">
        <v>15</v>
      </c>
      <c r="U92" s="31">
        <f t="shared" si="30"/>
        <v>2134</v>
      </c>
      <c r="V92" s="37">
        <f t="shared" si="31"/>
        <v>50</v>
      </c>
      <c r="W92" s="23">
        <v>20</v>
      </c>
      <c r="X92" s="24">
        <v>37</v>
      </c>
      <c r="Y92" s="25">
        <v>35</v>
      </c>
      <c r="Z92" s="26">
        <v>40</v>
      </c>
      <c r="AA92" s="86">
        <f t="shared" si="0"/>
        <v>112</v>
      </c>
      <c r="AB92" s="87">
        <f t="shared" si="1"/>
        <v>20</v>
      </c>
      <c r="AC92" s="88">
        <f t="shared" si="18"/>
        <v>258</v>
      </c>
      <c r="AD92" s="51">
        <f t="shared" si="19"/>
        <v>390</v>
      </c>
      <c r="AF92" s="99"/>
      <c r="AG92" s="5"/>
    </row>
    <row r="93" spans="1:33" x14ac:dyDescent="0.3">
      <c r="B93" s="8" t="s">
        <v>52</v>
      </c>
      <c r="C93" s="8" t="s">
        <v>53</v>
      </c>
      <c r="G93" s="32">
        <f>SUM(G90:G90)</f>
        <v>42.000000000000014</v>
      </c>
      <c r="J93" s="33">
        <f>SUM(J90:J90)</f>
        <v>30.000000000000007</v>
      </c>
      <c r="M93" s="34">
        <f>SUM(M90:M90)</f>
        <v>44</v>
      </c>
      <c r="P93" s="35">
        <f>SUM(P90:P90)</f>
        <v>48</v>
      </c>
      <c r="S93" s="36">
        <f>SUM(S90:S90)</f>
        <v>40</v>
      </c>
      <c r="V93" s="37">
        <f>SUM(V90:V90)</f>
        <v>47</v>
      </c>
      <c r="W93" s="110"/>
      <c r="X93" s="110"/>
      <c r="Y93" s="110"/>
      <c r="Z93" s="110"/>
      <c r="AA93" s="86">
        <f>SUM(AA90:AA92)</f>
        <v>359</v>
      </c>
      <c r="AB93" s="87"/>
      <c r="AC93" s="88">
        <f>SUM(AC90:AC92)</f>
        <v>737.00000000000011</v>
      </c>
      <c r="AD93" s="51"/>
      <c r="AF93" s="99"/>
      <c r="AG93" s="5"/>
    </row>
    <row r="94" spans="1:33" x14ac:dyDescent="0.3">
      <c r="G94" s="32"/>
      <c r="J94" s="33"/>
      <c r="M94" s="34"/>
      <c r="P94" s="35"/>
      <c r="S94" s="36"/>
      <c r="V94" s="37"/>
      <c r="W94" s="110"/>
      <c r="X94" s="110"/>
      <c r="Y94" s="110"/>
      <c r="Z94" s="110"/>
      <c r="AA94" s="86"/>
      <c r="AB94" s="87"/>
      <c r="AC94" s="88"/>
      <c r="AD94" s="51"/>
      <c r="AF94" s="99"/>
      <c r="AG94" s="5"/>
    </row>
    <row r="95" spans="1:33" x14ac:dyDescent="0.3">
      <c r="A95" s="104">
        <v>121</v>
      </c>
      <c r="B95" s="104" t="s">
        <v>56</v>
      </c>
      <c r="C95" s="104" t="s">
        <v>98</v>
      </c>
      <c r="D95" s="104" t="s">
        <v>141</v>
      </c>
      <c r="E95" s="10" t="s">
        <v>11</v>
      </c>
      <c r="F95" s="31">
        <f>IF(E95=" ",0,MAXA(VLOOKUP(E95,E$23:F$49,2),0))</f>
        <v>1324</v>
      </c>
      <c r="G95" s="32">
        <f>IF(F95=0,0,MAXA(VLOOKUP(F95,F$23:G$49,2),0))</f>
        <v>50</v>
      </c>
      <c r="H95" s="13" t="s">
        <v>23</v>
      </c>
      <c r="I95" s="31">
        <f>IF(H95=" ",0,MAXA(VLOOKUP(H95,H$23:I$49,2),0))</f>
        <v>3214</v>
      </c>
      <c r="J95" s="33">
        <f>IF(I95=0,0,MAXA(VLOOKUP(I95,I$23:J$49,2),0))</f>
        <v>38.000000000000014</v>
      </c>
      <c r="K95" s="15" t="s">
        <v>23</v>
      </c>
      <c r="L95" s="31">
        <f>IF(K95=" ",0,MAXA(VLOOKUP(K95,K$23:L$49,2),0))</f>
        <v>3214</v>
      </c>
      <c r="M95" s="34">
        <f>IF(L95=0,0,MAXA(VLOOKUP(L95,L$23:M$49,2),0))</f>
        <v>48</v>
      </c>
      <c r="N95" s="17" t="s">
        <v>12</v>
      </c>
      <c r="O95" s="31">
        <f>IF(N95=" ",0,MAXA(VLOOKUP(N95,N$23:O$49,2),0))</f>
        <v>1342</v>
      </c>
      <c r="P95" s="35">
        <f>IF(O95=0,0,MAXA(VLOOKUP(O95,O$23:P$49,2),0))</f>
        <v>48</v>
      </c>
      <c r="Q95" s="19" t="s">
        <v>29</v>
      </c>
      <c r="R95" s="31">
        <f>IF(Q95=" ",0,MAXA(VLOOKUP(Q95,Q$23:R$49,2),0))</f>
        <v>4213</v>
      </c>
      <c r="S95" s="36">
        <f>IF(R95=0,0,MAXA(VLOOKUP(R95,R$23:S$49,2),0))</f>
        <v>42</v>
      </c>
      <c r="T95" s="21" t="s">
        <v>15</v>
      </c>
      <c r="U95" s="31">
        <f>IF(T95=" ",0,MAXA(VLOOKUP(T95,T$23:U$49,2),0))</f>
        <v>2134</v>
      </c>
      <c r="V95" s="37">
        <f>IF(U95=0,0,MAXA(VLOOKUP(U95,U$23:V$49,2),0))</f>
        <v>50</v>
      </c>
      <c r="W95" s="23">
        <v>30</v>
      </c>
      <c r="X95" s="24">
        <v>47</v>
      </c>
      <c r="Y95" s="25">
        <v>47</v>
      </c>
      <c r="Z95" s="26">
        <v>46</v>
      </c>
      <c r="AA95" s="86">
        <f t="shared" si="0"/>
        <v>140</v>
      </c>
      <c r="AB95" s="87">
        <f t="shared" si="1"/>
        <v>30</v>
      </c>
      <c r="AC95" s="88">
        <f t="shared" ref="AC95:AC97" si="32">SUM(G95,J95,M95,P95,S95,V95)</f>
        <v>276</v>
      </c>
      <c r="AD95" s="51">
        <f t="shared" ref="AD95:AD97" si="33">SUM(AA95,AB95,AC95)</f>
        <v>446</v>
      </c>
      <c r="AF95" s="99"/>
      <c r="AG95" s="5"/>
    </row>
    <row r="96" spans="1:33" x14ac:dyDescent="0.3">
      <c r="A96" s="104">
        <v>21</v>
      </c>
      <c r="B96" s="104" t="s">
        <v>54</v>
      </c>
      <c r="C96" s="104" t="s">
        <v>66</v>
      </c>
      <c r="D96" s="104" t="s">
        <v>141</v>
      </c>
      <c r="E96" s="10" t="s">
        <v>13</v>
      </c>
      <c r="F96" s="31">
        <f t="shared" ref="F96:F97" si="34">IF(E96=" ",0,MAXA(VLOOKUP(E96,E$23:F$49,2),0))</f>
        <v>1423</v>
      </c>
      <c r="G96" s="32">
        <f t="shared" ref="G96:G97" si="35">IF(F96=0,0,MAXA(VLOOKUP(F96,F$23:G$49,2),0))</f>
        <v>38.000000000000028</v>
      </c>
      <c r="H96" s="13" t="s">
        <v>19</v>
      </c>
      <c r="I96" s="31">
        <f t="shared" ref="I96:I97" si="36">IF(H96=" ",0,MAXA(VLOOKUP(H96,H$23:I$49,2),0))</f>
        <v>2413</v>
      </c>
      <c r="J96" s="33">
        <f t="shared" ref="J96:J97" si="37">IF(I96=0,0,MAXA(VLOOKUP(I96,I$23:J$49,2),0))</f>
        <v>26.000000000000021</v>
      </c>
      <c r="K96" s="15" t="s">
        <v>23</v>
      </c>
      <c r="L96" s="31">
        <f t="shared" ref="L96:L97" si="38">IF(K96=" ",0,MAXA(VLOOKUP(K96,K$23:L$49,2),0))</f>
        <v>3214</v>
      </c>
      <c r="M96" s="34">
        <f t="shared" ref="M96:M97" si="39">IF(L96=0,0,MAXA(VLOOKUP(L96,L$23:M$49,2),0))</f>
        <v>48</v>
      </c>
      <c r="N96" s="17" t="s">
        <v>14</v>
      </c>
      <c r="O96" s="31">
        <f t="shared" ref="O96:O97" si="40">IF(N96=" ",0,MAXA(VLOOKUP(N96,N$23:O$49,2),0))</f>
        <v>1432</v>
      </c>
      <c r="P96" s="35">
        <f t="shared" ref="P96:P97" si="41">IF(O96=0,0,MAXA(VLOOKUP(O96,O$23:P$49,2),0))</f>
        <v>50</v>
      </c>
      <c r="Q96" s="19" t="s">
        <v>18</v>
      </c>
      <c r="R96" s="31">
        <f t="shared" ref="R96:R97" si="42">IF(Q96=" ",0,MAXA(VLOOKUP(Q96,Q$23:R$49,2),0))</f>
        <v>2341</v>
      </c>
      <c r="S96" s="36">
        <f t="shared" ref="S96:S97" si="43">IF(R96=0,0,MAXA(VLOOKUP(R96,R$23:S$49,2),0))</f>
        <v>40.000000000000057</v>
      </c>
      <c r="T96" s="21" t="s">
        <v>15</v>
      </c>
      <c r="U96" s="31">
        <f t="shared" ref="U96:U97" si="44">IF(T96=" ",0,MAXA(VLOOKUP(T96,T$23:U$49,2),0))</f>
        <v>2134</v>
      </c>
      <c r="V96" s="37">
        <f t="shared" ref="V96:V97" si="45">IF(U96=0,0,MAXA(VLOOKUP(U96,U$23:V$49,2),0))</f>
        <v>50</v>
      </c>
      <c r="W96" s="23">
        <v>30</v>
      </c>
      <c r="X96" s="24">
        <v>36</v>
      </c>
      <c r="Y96" s="25">
        <v>35</v>
      </c>
      <c r="Z96" s="26">
        <v>41</v>
      </c>
      <c r="AA96" s="86">
        <f t="shared" si="0"/>
        <v>112</v>
      </c>
      <c r="AB96" s="87">
        <f t="shared" si="1"/>
        <v>30</v>
      </c>
      <c r="AC96" s="88">
        <f t="shared" si="32"/>
        <v>252.00000000000011</v>
      </c>
      <c r="AD96" s="51">
        <f t="shared" si="33"/>
        <v>394.00000000000011</v>
      </c>
      <c r="AF96" s="99"/>
      <c r="AG96" s="5"/>
    </row>
    <row r="97" spans="1:33" x14ac:dyDescent="0.3">
      <c r="A97" s="104">
        <v>31</v>
      </c>
      <c r="B97" s="104" t="s">
        <v>68</v>
      </c>
      <c r="C97" s="104" t="s">
        <v>69</v>
      </c>
      <c r="D97" s="104" t="s">
        <v>141</v>
      </c>
      <c r="E97" s="10" t="s">
        <v>13</v>
      </c>
      <c r="F97" s="31">
        <f t="shared" si="34"/>
        <v>1423</v>
      </c>
      <c r="G97" s="32">
        <f t="shared" si="35"/>
        <v>38.000000000000028</v>
      </c>
      <c r="H97" s="13" t="s">
        <v>31</v>
      </c>
      <c r="I97" s="31">
        <f t="shared" si="36"/>
        <v>4321</v>
      </c>
      <c r="J97" s="33">
        <f t="shared" si="37"/>
        <v>46.000000000000007</v>
      </c>
      <c r="K97" s="15" t="s">
        <v>11</v>
      </c>
      <c r="L97" s="31">
        <f t="shared" si="38"/>
        <v>1324</v>
      </c>
      <c r="M97" s="34">
        <f t="shared" si="39"/>
        <v>42</v>
      </c>
      <c r="N97" s="17" t="s">
        <v>12</v>
      </c>
      <c r="O97" s="31">
        <f t="shared" si="40"/>
        <v>1342</v>
      </c>
      <c r="P97" s="35">
        <f t="shared" si="41"/>
        <v>48</v>
      </c>
      <c r="Q97" s="19" t="s">
        <v>31</v>
      </c>
      <c r="R97" s="31">
        <f t="shared" si="42"/>
        <v>4321</v>
      </c>
      <c r="S97" s="36">
        <f t="shared" si="43"/>
        <v>28.000000000000057</v>
      </c>
      <c r="T97" s="21" t="s">
        <v>24</v>
      </c>
      <c r="U97" s="31">
        <f t="shared" si="44"/>
        <v>3241</v>
      </c>
      <c r="V97" s="37">
        <f t="shared" si="45"/>
        <v>36</v>
      </c>
      <c r="W97" s="23">
        <v>20</v>
      </c>
      <c r="X97" s="24">
        <v>38</v>
      </c>
      <c r="Y97" s="25">
        <v>36</v>
      </c>
      <c r="Z97" s="26">
        <v>38</v>
      </c>
      <c r="AA97" s="86">
        <f t="shared" si="0"/>
        <v>112</v>
      </c>
      <c r="AB97" s="87">
        <f t="shared" si="1"/>
        <v>20</v>
      </c>
      <c r="AC97" s="88">
        <f t="shared" si="32"/>
        <v>238.00000000000009</v>
      </c>
      <c r="AD97" s="51">
        <f t="shared" si="33"/>
        <v>370.00000000000011</v>
      </c>
      <c r="AF97" s="99"/>
      <c r="AG97" s="5"/>
    </row>
    <row r="98" spans="1:33" x14ac:dyDescent="0.3">
      <c r="B98" s="8" t="s">
        <v>52</v>
      </c>
      <c r="C98" s="8" t="s">
        <v>53</v>
      </c>
      <c r="G98" s="32">
        <f>SUM(G95:G95)</f>
        <v>50</v>
      </c>
      <c r="J98" s="33">
        <f>SUM(J95:J95)</f>
        <v>38.000000000000014</v>
      </c>
      <c r="M98" s="34">
        <f>SUM(M95:M95)</f>
        <v>48</v>
      </c>
      <c r="P98" s="35">
        <f>SUM(P95:P95)</f>
        <v>48</v>
      </c>
      <c r="S98" s="36">
        <f>SUM(S95:S95)</f>
        <v>42</v>
      </c>
      <c r="V98" s="37">
        <f>SUM(V95:V95)</f>
        <v>50</v>
      </c>
      <c r="W98" s="110"/>
      <c r="X98" s="110"/>
      <c r="Y98" s="110"/>
      <c r="Z98" s="110"/>
      <c r="AA98" s="86">
        <f>SUM(AA95:AA97)</f>
        <v>364</v>
      </c>
      <c r="AB98" s="87"/>
      <c r="AC98" s="88">
        <f>SUM(AC95:AC97)</f>
        <v>766.00000000000023</v>
      </c>
      <c r="AD98" s="51"/>
      <c r="AF98" s="99"/>
      <c r="AG98" s="5"/>
    </row>
    <row r="99" spans="1:33" x14ac:dyDescent="0.3">
      <c r="G99" s="32"/>
      <c r="J99" s="33"/>
      <c r="M99" s="34"/>
      <c r="P99" s="35"/>
      <c r="S99" s="36"/>
      <c r="V99" s="37"/>
      <c r="W99" s="110"/>
      <c r="X99" s="110"/>
      <c r="Y99" s="110"/>
      <c r="Z99" s="110"/>
      <c r="AA99" s="86"/>
      <c r="AB99" s="87"/>
      <c r="AC99" s="88"/>
      <c r="AD99" s="51"/>
      <c r="AF99" s="99"/>
      <c r="AG99" s="5"/>
    </row>
    <row r="100" spans="1:33" x14ac:dyDescent="0.3">
      <c r="A100" s="104">
        <v>2051</v>
      </c>
      <c r="B100" s="104" t="s">
        <v>142</v>
      </c>
      <c r="C100" s="104" t="s">
        <v>143</v>
      </c>
      <c r="D100" s="104" t="s">
        <v>144</v>
      </c>
      <c r="E100" s="10" t="s">
        <v>23</v>
      </c>
      <c r="F100" s="31">
        <f>IF(E100=" ",0,MAXA(VLOOKUP(E100,E$23:F$49,2),0))</f>
        <v>3214</v>
      </c>
      <c r="G100" s="32">
        <f>IF(F100=0,0,MAXA(VLOOKUP(F100,F$23:G$49,2),0))</f>
        <v>40</v>
      </c>
      <c r="H100" s="13" t="s">
        <v>20</v>
      </c>
      <c r="I100" s="31">
        <f>IF(H100=" ",0,MAXA(VLOOKUP(H100,H$23:I$49,2),0))</f>
        <v>2431</v>
      </c>
      <c r="J100" s="33">
        <f>IF(I100=0,0,MAXA(VLOOKUP(I100,I$23:J$49,2),0))</f>
        <v>32.000000000000021</v>
      </c>
      <c r="K100" s="15" t="s">
        <v>25</v>
      </c>
      <c r="L100" s="31">
        <f>IF(K100=" ",0,MAXA(VLOOKUP(K100,K$23:L$49,2),0))</f>
        <v>3412</v>
      </c>
      <c r="M100" s="34">
        <f>IF(L100=0,0,MAXA(VLOOKUP(L100,L$23:M$49,2),0))</f>
        <v>32.000000000000028</v>
      </c>
      <c r="N100" s="17" t="s">
        <v>25</v>
      </c>
      <c r="O100" s="31">
        <f>IF(N100=" ",0,MAXA(VLOOKUP(N100,N$23:O$49,2),0))</f>
        <v>3412</v>
      </c>
      <c r="P100" s="35">
        <f>IF(O100=0,0,MAXA(VLOOKUP(O100,O$23:P$49,2),0))</f>
        <v>36</v>
      </c>
      <c r="Q100" s="19" t="s">
        <v>24</v>
      </c>
      <c r="R100" s="31">
        <f>IF(Q100=" ",0,MAXA(VLOOKUP(Q100,Q$23:R$49,2),0))</f>
        <v>3241</v>
      </c>
      <c r="S100" s="36">
        <f>IF(R100=0,0,MAXA(VLOOKUP(R100,R$23:S$49,2),0))</f>
        <v>31.000000000000085</v>
      </c>
      <c r="T100" s="21" t="s">
        <v>31</v>
      </c>
      <c r="U100" s="31">
        <f>IF(T100=" ",0,MAXA(VLOOKUP(T100,T$23:U$49,2),0))</f>
        <v>4321</v>
      </c>
      <c r="V100" s="37">
        <f>IF(U100=0,0,MAXA(VLOOKUP(U100,U$23:V$49,2),0))</f>
        <v>21</v>
      </c>
      <c r="W100" s="23">
        <v>25</v>
      </c>
      <c r="X100" s="24">
        <v>33</v>
      </c>
      <c r="Y100" s="25">
        <v>32</v>
      </c>
      <c r="Z100" s="26">
        <v>35</v>
      </c>
      <c r="AA100" s="86">
        <f t="shared" si="0"/>
        <v>100</v>
      </c>
      <c r="AB100" s="87">
        <f t="shared" si="1"/>
        <v>25</v>
      </c>
      <c r="AC100" s="88">
        <f t="shared" ref="AC100:AC103" si="46">SUM(G100,J100,M100,P100,S100,V100)</f>
        <v>192.00000000000014</v>
      </c>
      <c r="AD100" s="51">
        <f t="shared" ref="AD100:AD103" si="47">SUM(AA100,AB100,AC100)</f>
        <v>317.00000000000011</v>
      </c>
      <c r="AF100" s="99"/>
      <c r="AG100" s="5"/>
    </row>
    <row r="101" spans="1:33" x14ac:dyDescent="0.3">
      <c r="A101" s="104">
        <v>2052</v>
      </c>
      <c r="B101" s="104" t="s">
        <v>145</v>
      </c>
      <c r="C101" s="104" t="s">
        <v>146</v>
      </c>
      <c r="D101" s="104" t="s">
        <v>144</v>
      </c>
      <c r="E101" s="10" t="s">
        <v>11</v>
      </c>
      <c r="F101" s="31">
        <f t="shared" ref="F101:F102" si="48">IF(E101=" ",0,MAXA(VLOOKUP(E101,E$23:F$49,2),0))</f>
        <v>1324</v>
      </c>
      <c r="G101" s="32">
        <f t="shared" ref="G101:G102" si="49">IF(F101=0,0,MAXA(VLOOKUP(F101,F$23:G$49,2),0))</f>
        <v>50</v>
      </c>
      <c r="H101" s="13" t="s">
        <v>28</v>
      </c>
      <c r="I101" s="31">
        <f t="shared" ref="I101:I102" si="50">IF(H101=" ",0,MAXA(VLOOKUP(H101,H$23:I$49,2),0))</f>
        <v>4132</v>
      </c>
      <c r="J101" s="33">
        <f t="shared" ref="J101:J102" si="51">IF(I101=0,0,MAXA(VLOOKUP(I101,I$23:J$49,2),0))</f>
        <v>42</v>
      </c>
      <c r="K101" s="15" t="s">
        <v>9</v>
      </c>
      <c r="L101" s="31">
        <f t="shared" ref="L101:L102" si="52">IF(K101=" ",0,MAXA(VLOOKUP(K101,K$23:L$49,2),0))</f>
        <v>1234</v>
      </c>
      <c r="M101" s="34">
        <f t="shared" ref="M101:M102" si="53">IF(L101=0,0,MAXA(VLOOKUP(L101,L$23:M$49,2),0))</f>
        <v>44</v>
      </c>
      <c r="N101" s="17" t="s">
        <v>12</v>
      </c>
      <c r="O101" s="31">
        <f t="shared" ref="O101:O102" si="54">IF(N101=" ",0,MAXA(VLOOKUP(N101,N$23:O$49,2),0))</f>
        <v>1342</v>
      </c>
      <c r="P101" s="35">
        <f t="shared" ref="P101:P102" si="55">IF(O101=0,0,MAXA(VLOOKUP(O101,O$23:P$49,2),0))</f>
        <v>48</v>
      </c>
      <c r="Q101" s="19" t="s">
        <v>15</v>
      </c>
      <c r="R101" s="31">
        <f t="shared" ref="R101:R102" si="56">IF(Q101=" ",0,MAXA(VLOOKUP(Q101,Q$23:R$49,2),0))</f>
        <v>2134</v>
      </c>
      <c r="S101" s="36">
        <f t="shared" ref="S101:S102" si="57">IF(R101=0,0,MAXA(VLOOKUP(R101,R$23:S$49,2),0))</f>
        <v>47.000000000000028</v>
      </c>
      <c r="T101" s="21" t="s">
        <v>9</v>
      </c>
      <c r="U101" s="31">
        <f t="shared" ref="U101:U102" si="58">IF(T101=" ",0,MAXA(VLOOKUP(T101,T$23:U$49,2),0))</f>
        <v>1234</v>
      </c>
      <c r="V101" s="37">
        <f t="shared" ref="V101:V102" si="59">IF(U101=0,0,MAXA(VLOOKUP(U101,U$23:V$49,2),0))</f>
        <v>47</v>
      </c>
      <c r="W101" s="23">
        <v>40</v>
      </c>
      <c r="X101" s="24">
        <v>35</v>
      </c>
      <c r="Y101" s="25">
        <v>43</v>
      </c>
      <c r="Z101" s="26">
        <v>43</v>
      </c>
      <c r="AA101" s="86">
        <f t="shared" si="0"/>
        <v>121</v>
      </c>
      <c r="AB101" s="87">
        <f t="shared" si="1"/>
        <v>40</v>
      </c>
      <c r="AC101" s="88">
        <f t="shared" si="46"/>
        <v>278</v>
      </c>
      <c r="AD101" s="51">
        <f t="shared" si="47"/>
        <v>439</v>
      </c>
      <c r="AF101" s="99"/>
      <c r="AG101" s="5"/>
    </row>
    <row r="102" spans="1:33" x14ac:dyDescent="0.3">
      <c r="A102" s="104">
        <v>2053</v>
      </c>
      <c r="B102" s="104" t="s">
        <v>147</v>
      </c>
      <c r="C102" s="104" t="s">
        <v>148</v>
      </c>
      <c r="D102" s="104" t="s">
        <v>144</v>
      </c>
      <c r="E102" s="10" t="s">
        <v>23</v>
      </c>
      <c r="F102" s="31">
        <f t="shared" si="48"/>
        <v>3214</v>
      </c>
      <c r="G102" s="32">
        <f t="shared" si="49"/>
        <v>40</v>
      </c>
      <c r="H102" s="13" t="s">
        <v>31</v>
      </c>
      <c r="I102" s="31">
        <f t="shared" si="50"/>
        <v>4321</v>
      </c>
      <c r="J102" s="33">
        <f t="shared" si="51"/>
        <v>46.000000000000007</v>
      </c>
      <c r="K102" s="15" t="s">
        <v>13</v>
      </c>
      <c r="L102" s="31">
        <f t="shared" si="52"/>
        <v>1423</v>
      </c>
      <c r="M102" s="34">
        <f t="shared" si="53"/>
        <v>30.000000000000028</v>
      </c>
      <c r="N102" s="17" t="s">
        <v>12</v>
      </c>
      <c r="O102" s="31">
        <f t="shared" si="54"/>
        <v>1342</v>
      </c>
      <c r="P102" s="35">
        <f t="shared" si="55"/>
        <v>48</v>
      </c>
      <c r="Q102" s="19" t="s">
        <v>24</v>
      </c>
      <c r="R102" s="31">
        <f t="shared" si="56"/>
        <v>3241</v>
      </c>
      <c r="S102" s="36">
        <f t="shared" si="57"/>
        <v>31.000000000000085</v>
      </c>
      <c r="T102" s="21" t="s">
        <v>15</v>
      </c>
      <c r="U102" s="31">
        <f t="shared" si="58"/>
        <v>2134</v>
      </c>
      <c r="V102" s="37">
        <f t="shared" si="59"/>
        <v>50</v>
      </c>
      <c r="W102" s="23">
        <v>30</v>
      </c>
      <c r="X102" s="24">
        <v>36</v>
      </c>
      <c r="Y102" s="25">
        <v>32</v>
      </c>
      <c r="Z102" s="26">
        <v>35</v>
      </c>
      <c r="AA102" s="86">
        <f t="shared" si="0"/>
        <v>103</v>
      </c>
      <c r="AB102" s="87">
        <f t="shared" si="1"/>
        <v>30</v>
      </c>
      <c r="AC102" s="88">
        <f t="shared" si="46"/>
        <v>245.00000000000011</v>
      </c>
      <c r="AD102" s="51">
        <f t="shared" si="47"/>
        <v>378.00000000000011</v>
      </c>
      <c r="AF102" s="99"/>
      <c r="AG102" s="5"/>
    </row>
    <row r="103" spans="1:33" x14ac:dyDescent="0.3">
      <c r="A103" s="104">
        <v>2054</v>
      </c>
      <c r="B103" s="106" t="s">
        <v>190</v>
      </c>
      <c r="C103" s="106" t="s">
        <v>191</v>
      </c>
      <c r="D103" s="104" t="s">
        <v>144</v>
      </c>
      <c r="E103" s="10" t="s">
        <v>13</v>
      </c>
      <c r="F103" s="31">
        <f>IF(E103=" ",0,MAXA(VLOOKUP(E103,E$23:F$49,2),0))</f>
        <v>1423</v>
      </c>
      <c r="G103" s="32">
        <f>IF(F103=0,0,MAXA(VLOOKUP(F103,F$23:G$49,2),0))</f>
        <v>38.000000000000028</v>
      </c>
      <c r="H103" s="13" t="s">
        <v>30</v>
      </c>
      <c r="I103" s="31">
        <f>IF(H103=" ",0,MAXA(VLOOKUP(H103,H$23:I$49,2),0))</f>
        <v>4312</v>
      </c>
      <c r="J103" s="33">
        <f>IF(I103=0,0,MAXA(VLOOKUP(I103,I$23:J$49,2),0))</f>
        <v>48</v>
      </c>
      <c r="K103" s="15" t="s">
        <v>21</v>
      </c>
      <c r="L103" s="31">
        <f>IF(K103=" ",0,MAXA(VLOOKUP(K103,K$23:L$49,2),0))</f>
        <v>3124</v>
      </c>
      <c r="M103" s="34">
        <f>IF(L103=0,0,MAXA(VLOOKUP(L103,L$23:M$49,2),0))</f>
        <v>44</v>
      </c>
      <c r="N103" s="17" t="s">
        <v>14</v>
      </c>
      <c r="O103" s="31">
        <f>IF(N103=" ",0,MAXA(VLOOKUP(N103,N$23:O$49,2),0))</f>
        <v>1432</v>
      </c>
      <c r="P103" s="35">
        <f>IF(O103=0,0,MAXA(VLOOKUP(O103,O$23:P$49,2),0))</f>
        <v>50</v>
      </c>
      <c r="Q103" s="19" t="s">
        <v>20</v>
      </c>
      <c r="R103" s="31">
        <f>IF(Q103=" ",0,MAXA(VLOOKUP(Q103,Q$23:R$49,2),0))</f>
        <v>2431</v>
      </c>
      <c r="S103" s="36">
        <f>IF(R103=0,0,MAXA(VLOOKUP(R103,R$23:S$49,2),0))</f>
        <v>43.000000000000028</v>
      </c>
      <c r="T103" s="21" t="s">
        <v>17</v>
      </c>
      <c r="U103" s="31">
        <f>IF(T103=" ",0,MAXA(VLOOKUP(T103,T$23:U$49,2),0))</f>
        <v>2314</v>
      </c>
      <c r="V103" s="37">
        <f>IF(U103=0,0,MAXA(VLOOKUP(U103,U$23:V$49,2),0))</f>
        <v>48</v>
      </c>
      <c r="W103" s="110">
        <v>10</v>
      </c>
      <c r="X103" s="110">
        <v>36</v>
      </c>
      <c r="Y103" s="110">
        <v>35</v>
      </c>
      <c r="Z103" s="110">
        <v>35</v>
      </c>
      <c r="AA103" s="86">
        <f t="shared" si="0"/>
        <v>106</v>
      </c>
      <c r="AB103" s="87">
        <f t="shared" si="1"/>
        <v>10</v>
      </c>
      <c r="AC103" s="88">
        <f t="shared" si="46"/>
        <v>271.00000000000006</v>
      </c>
      <c r="AD103" s="51">
        <f t="shared" si="47"/>
        <v>387.00000000000006</v>
      </c>
      <c r="AF103" s="99"/>
      <c r="AG103" s="5"/>
    </row>
    <row r="104" spans="1:33" x14ac:dyDescent="0.3">
      <c r="B104" s="8" t="s">
        <v>52</v>
      </c>
      <c r="C104" s="8" t="s">
        <v>53</v>
      </c>
      <c r="G104" s="32">
        <f>SUM(G100:G100)</f>
        <v>40</v>
      </c>
      <c r="J104" s="33">
        <f>SUM(J100:J100)</f>
        <v>32.000000000000021</v>
      </c>
      <c r="M104" s="34">
        <f>SUM(M100:M100)</f>
        <v>32.000000000000028</v>
      </c>
      <c r="P104" s="35">
        <f>SUM(P100:P100)</f>
        <v>36</v>
      </c>
      <c r="S104" s="36">
        <f>SUM(S100:S100)</f>
        <v>31.000000000000085</v>
      </c>
      <c r="V104" s="37">
        <f>SUM(V100:V100)</f>
        <v>21</v>
      </c>
      <c r="W104" s="110"/>
      <c r="X104" s="110"/>
      <c r="Y104" s="110"/>
      <c r="Z104" s="110"/>
      <c r="AA104" s="86">
        <f>SUM(AA100:AA103)</f>
        <v>430</v>
      </c>
      <c r="AB104" s="87"/>
      <c r="AC104" s="88">
        <f>SUM(AC100:AC103)</f>
        <v>986.00000000000023</v>
      </c>
      <c r="AD104" s="51" t="s">
        <v>215</v>
      </c>
      <c r="AF104" s="99"/>
      <c r="AG104" s="5"/>
    </row>
    <row r="105" spans="1:33" x14ac:dyDescent="0.3">
      <c r="G105" s="32"/>
      <c r="J105" s="33"/>
      <c r="M105" s="34"/>
      <c r="P105" s="35"/>
      <c r="S105" s="36"/>
      <c r="V105" s="37"/>
      <c r="W105" s="110"/>
      <c r="X105" s="110"/>
      <c r="Y105" s="110"/>
      <c r="Z105" s="110"/>
      <c r="AA105" s="86"/>
      <c r="AB105" s="87"/>
      <c r="AC105" s="88"/>
      <c r="AD105" s="51"/>
      <c r="AF105" s="99"/>
      <c r="AG105" s="5"/>
    </row>
    <row r="106" spans="1:33" x14ac:dyDescent="0.3">
      <c r="A106" s="104">
        <v>2061</v>
      </c>
      <c r="B106" s="104" t="s">
        <v>61</v>
      </c>
      <c r="C106" s="104" t="s">
        <v>149</v>
      </c>
      <c r="D106" s="104" t="s">
        <v>150</v>
      </c>
      <c r="E106" s="10" t="s">
        <v>13</v>
      </c>
      <c r="F106" s="31">
        <f>IF(E106=" ",0,MAXA(VLOOKUP(E106,E$23:F$49,2),0))</f>
        <v>1423</v>
      </c>
      <c r="G106" s="32">
        <f>IF(F106=0,0,MAXA(VLOOKUP(F106,F$23:G$49,2),0))</f>
        <v>38.000000000000028</v>
      </c>
      <c r="H106" s="13" t="s">
        <v>21</v>
      </c>
      <c r="I106" s="31">
        <f>IF(H106=" ",0,MAXA(VLOOKUP(H106,H$23:I$49,2),0))</f>
        <v>3124</v>
      </c>
      <c r="J106" s="33">
        <f>IF(I106=0,0,MAXA(VLOOKUP(I106,I$23:J$49,2),0))</f>
        <v>40.000000000000007</v>
      </c>
      <c r="K106" s="15" t="s">
        <v>22</v>
      </c>
      <c r="L106" s="31">
        <f>IF(K106=" ",0,MAXA(VLOOKUP(K106,K$23:L$49,2),0))</f>
        <v>3142</v>
      </c>
      <c r="M106" s="34">
        <f>IF(L106=0,0,MAXA(VLOOKUP(L106,L$23:M$49,2),0))</f>
        <v>36.000000000000014</v>
      </c>
      <c r="N106" s="17" t="s">
        <v>14</v>
      </c>
      <c r="O106" s="31">
        <f>IF(N106=" ",0,MAXA(VLOOKUP(N106,N$23:O$49,2),0))</f>
        <v>1432</v>
      </c>
      <c r="P106" s="35">
        <f>IF(O106=0,0,MAXA(VLOOKUP(O106,O$23:P$49,2),0))</f>
        <v>50</v>
      </c>
      <c r="Q106" s="19" t="s">
        <v>31</v>
      </c>
      <c r="R106" s="31">
        <f>IF(Q106=" ",0,MAXA(VLOOKUP(Q106,Q$23:R$49,2),0))</f>
        <v>4321</v>
      </c>
      <c r="S106" s="36">
        <f>IF(R106=0,0,MAXA(VLOOKUP(R106,R$23:S$49,2),0))</f>
        <v>28.000000000000057</v>
      </c>
      <c r="T106" s="21" t="s">
        <v>26</v>
      </c>
      <c r="U106" s="31">
        <f>IF(T106=" ",0,MAXA(VLOOKUP(T106,T$23:U$49,2),0))</f>
        <v>3421</v>
      </c>
      <c r="V106" s="37">
        <f>IF(U106=0,0,MAXA(VLOOKUP(U106,U$23:V$49,2),0))</f>
        <v>26</v>
      </c>
      <c r="W106" s="23">
        <v>20</v>
      </c>
      <c r="X106" s="24">
        <v>40</v>
      </c>
      <c r="Y106" s="25">
        <v>34</v>
      </c>
      <c r="Z106" s="26">
        <v>36</v>
      </c>
      <c r="AA106" s="86">
        <f t="shared" si="0"/>
        <v>110</v>
      </c>
      <c r="AB106" s="87">
        <f t="shared" si="1"/>
        <v>20</v>
      </c>
      <c r="AC106" s="88">
        <f t="shared" ref="AC106:AC108" si="60">SUM(G106,J106,M106,P106,S106,V106)</f>
        <v>218.00000000000011</v>
      </c>
      <c r="AD106" s="51">
        <f t="shared" ref="AD106:AD108" si="61">SUM(AA106,AB106,AC106)</f>
        <v>348.00000000000011</v>
      </c>
      <c r="AF106" s="99"/>
      <c r="AG106" s="5"/>
    </row>
    <row r="107" spans="1:33" x14ac:dyDescent="0.3">
      <c r="A107" s="104">
        <v>2062</v>
      </c>
      <c r="B107" s="104" t="s">
        <v>151</v>
      </c>
      <c r="C107" s="104" t="s">
        <v>152</v>
      </c>
      <c r="D107" s="104" t="s">
        <v>150</v>
      </c>
      <c r="E107" s="10" t="s">
        <v>28</v>
      </c>
      <c r="F107" s="31">
        <f t="shared" ref="F107:F108" si="62">IF(E107=" ",0,MAXA(VLOOKUP(E107,E$23:F$49,2),0))</f>
        <v>4132</v>
      </c>
      <c r="G107" s="32">
        <f t="shared" ref="G107:G108" si="63">IF(F107=0,0,MAXA(VLOOKUP(F107,F$23:G$49,2),0))</f>
        <v>30.000000000000043</v>
      </c>
      <c r="H107" s="13" t="s">
        <v>4</v>
      </c>
      <c r="I107" s="31">
        <f t="shared" ref="I107:I108" si="64">IF(H107=" ",0,MAXA(VLOOKUP(H107,H$23:I$49,2),0))</f>
        <v>4231</v>
      </c>
      <c r="J107" s="33">
        <f t="shared" ref="J107:J108" si="65">IF(I107=0,0,MAXA(VLOOKUP(I107,I$23:J$49,2),0))</f>
        <v>38.000000000000014</v>
      </c>
      <c r="K107" s="15" t="s">
        <v>23</v>
      </c>
      <c r="L107" s="31">
        <f t="shared" ref="L107:L108" si="66">IF(K107=" ",0,MAXA(VLOOKUP(K107,K$23:L$49,2),0))</f>
        <v>3214</v>
      </c>
      <c r="M107" s="34">
        <f t="shared" ref="M107:M108" si="67">IF(L107=0,0,MAXA(VLOOKUP(L107,L$23:M$49,2),0))</f>
        <v>48</v>
      </c>
      <c r="N107" s="17" t="s">
        <v>12</v>
      </c>
      <c r="O107" s="31">
        <f t="shared" ref="O107:O108" si="68">IF(N107=" ",0,MAXA(VLOOKUP(N107,N$23:O$49,2),0))</f>
        <v>1342</v>
      </c>
      <c r="P107" s="35">
        <f t="shared" ref="P107:P108" si="69">IF(O107=0,0,MAXA(VLOOKUP(O107,O$23:P$49,2),0))</f>
        <v>48</v>
      </c>
      <c r="Q107" s="19" t="s">
        <v>20</v>
      </c>
      <c r="R107" s="31">
        <f t="shared" ref="R107:R108" si="70">IF(Q107=" ",0,MAXA(VLOOKUP(Q107,Q$23:R$49,2),0))</f>
        <v>2431</v>
      </c>
      <c r="S107" s="36">
        <f t="shared" ref="S107:S108" si="71">IF(R107=0,0,MAXA(VLOOKUP(R107,R$23:S$49,2),0))</f>
        <v>43.000000000000028</v>
      </c>
      <c r="T107" s="21" t="s">
        <v>23</v>
      </c>
      <c r="U107" s="31">
        <f t="shared" ref="U107:U108" si="72">IF(T107=" ",0,MAXA(VLOOKUP(T107,T$23:U$49,2),0))</f>
        <v>3214</v>
      </c>
      <c r="V107" s="37">
        <f t="shared" ref="V107:V108" si="73">IF(U107=0,0,MAXA(VLOOKUP(U107,U$23:V$49,2),0))</f>
        <v>43</v>
      </c>
      <c r="W107" s="23">
        <v>15</v>
      </c>
      <c r="X107" s="24">
        <v>40</v>
      </c>
      <c r="Y107" s="25">
        <v>35</v>
      </c>
      <c r="Z107" s="26">
        <v>43</v>
      </c>
      <c r="AA107" s="86">
        <f t="shared" si="0"/>
        <v>118</v>
      </c>
      <c r="AB107" s="87">
        <f t="shared" si="1"/>
        <v>15</v>
      </c>
      <c r="AC107" s="88">
        <f t="shared" si="60"/>
        <v>250.00000000000009</v>
      </c>
      <c r="AD107" s="51">
        <f t="shared" si="61"/>
        <v>383.00000000000011</v>
      </c>
      <c r="AF107" s="99"/>
      <c r="AG107" s="5"/>
    </row>
    <row r="108" spans="1:33" x14ac:dyDescent="0.3">
      <c r="A108" s="104">
        <v>2063</v>
      </c>
      <c r="B108" s="104" t="s">
        <v>153</v>
      </c>
      <c r="C108" s="104" t="s">
        <v>143</v>
      </c>
      <c r="D108" s="104" t="s">
        <v>150</v>
      </c>
      <c r="E108" s="10" t="s">
        <v>27</v>
      </c>
      <c r="F108" s="31">
        <f t="shared" si="62"/>
        <v>4123</v>
      </c>
      <c r="G108" s="32">
        <f t="shared" si="63"/>
        <v>28.000000000000043</v>
      </c>
      <c r="H108" s="13" t="s">
        <v>20</v>
      </c>
      <c r="I108" s="31">
        <f t="shared" si="64"/>
        <v>2431</v>
      </c>
      <c r="J108" s="33">
        <f t="shared" si="65"/>
        <v>32.000000000000021</v>
      </c>
      <c r="K108" s="15" t="s">
        <v>23</v>
      </c>
      <c r="L108" s="31">
        <f t="shared" si="66"/>
        <v>3214</v>
      </c>
      <c r="M108" s="34">
        <f t="shared" si="67"/>
        <v>48</v>
      </c>
      <c r="N108" s="17" t="s">
        <v>22</v>
      </c>
      <c r="O108" s="31">
        <f t="shared" si="68"/>
        <v>3142</v>
      </c>
      <c r="P108" s="35">
        <f t="shared" si="69"/>
        <v>41</v>
      </c>
      <c r="Q108" s="19" t="s">
        <v>18</v>
      </c>
      <c r="R108" s="31">
        <f t="shared" si="70"/>
        <v>2341</v>
      </c>
      <c r="S108" s="36">
        <f t="shared" si="71"/>
        <v>40.000000000000057</v>
      </c>
      <c r="T108" s="21" t="s">
        <v>19</v>
      </c>
      <c r="U108" s="31">
        <f t="shared" si="72"/>
        <v>2413</v>
      </c>
      <c r="V108" s="37">
        <f t="shared" si="73"/>
        <v>38</v>
      </c>
      <c r="W108" s="23">
        <v>20</v>
      </c>
      <c r="X108" s="24">
        <v>30</v>
      </c>
      <c r="Y108" s="25">
        <v>30</v>
      </c>
      <c r="Z108" s="26">
        <v>37</v>
      </c>
      <c r="AA108" s="86">
        <f t="shared" si="0"/>
        <v>97</v>
      </c>
      <c r="AB108" s="87">
        <f t="shared" si="1"/>
        <v>20</v>
      </c>
      <c r="AC108" s="88">
        <f t="shared" si="60"/>
        <v>227.00000000000011</v>
      </c>
      <c r="AD108" s="51">
        <f t="shared" si="61"/>
        <v>344.00000000000011</v>
      </c>
      <c r="AF108" s="99"/>
      <c r="AG108" s="5"/>
    </row>
    <row r="109" spans="1:33" x14ac:dyDescent="0.3">
      <c r="B109" s="8" t="s">
        <v>52</v>
      </c>
      <c r="C109" s="8" t="s">
        <v>53</v>
      </c>
      <c r="G109" s="32">
        <f>SUM(G106:G106)</f>
        <v>38.000000000000028</v>
      </c>
      <c r="J109" s="33">
        <f>SUM(J106:J106)</f>
        <v>40.000000000000007</v>
      </c>
      <c r="M109" s="34">
        <f>SUM(M106:M106)</f>
        <v>36.000000000000014</v>
      </c>
      <c r="P109" s="35">
        <f>SUM(P106:P106)</f>
        <v>50</v>
      </c>
      <c r="S109" s="36">
        <f>SUM(S106:S106)</f>
        <v>28.000000000000057</v>
      </c>
      <c r="V109" s="37">
        <f>SUM(V106:V106)</f>
        <v>26</v>
      </c>
      <c r="W109" s="110"/>
      <c r="X109" s="110"/>
      <c r="Y109" s="110"/>
      <c r="Z109" s="110"/>
      <c r="AA109" s="86">
        <f>SUM(AA106:AA108)</f>
        <v>325</v>
      </c>
      <c r="AB109" s="87"/>
      <c r="AC109" s="88">
        <f>SUM(AC106:AC108)</f>
        <v>695.00000000000034</v>
      </c>
      <c r="AD109" s="51"/>
      <c r="AF109" s="99"/>
      <c r="AG109" s="5"/>
    </row>
    <row r="110" spans="1:33" x14ac:dyDescent="0.3">
      <c r="G110" s="32"/>
      <c r="J110" s="33"/>
      <c r="M110" s="34"/>
      <c r="P110" s="35"/>
      <c r="S110" s="36"/>
      <c r="V110" s="37"/>
      <c r="W110" s="110"/>
      <c r="X110" s="110"/>
      <c r="Y110" s="110"/>
      <c r="Z110" s="110"/>
      <c r="AA110" s="86"/>
      <c r="AB110" s="87"/>
      <c r="AC110" s="88"/>
      <c r="AD110" s="51"/>
      <c r="AF110" s="99"/>
      <c r="AG110" s="5"/>
    </row>
    <row r="111" spans="1:33" x14ac:dyDescent="0.3">
      <c r="A111" s="104">
        <v>2072</v>
      </c>
      <c r="B111" s="104" t="s">
        <v>155</v>
      </c>
      <c r="C111" s="104" t="s">
        <v>156</v>
      </c>
      <c r="D111" s="104" t="s">
        <v>154</v>
      </c>
      <c r="E111" s="10" t="s">
        <v>27</v>
      </c>
      <c r="F111" s="31">
        <f t="shared" ref="F111:F112" si="74">IF(E111=" ",0,MAXA(VLOOKUP(E111,E$23:F$49,2),0))</f>
        <v>4123</v>
      </c>
      <c r="G111" s="32">
        <f t="shared" ref="G111:G112" si="75">IF(F111=0,0,MAXA(VLOOKUP(F111,F$23:G$49,2),0))</f>
        <v>28.000000000000043</v>
      </c>
      <c r="H111" s="13" t="s">
        <v>20</v>
      </c>
      <c r="I111" s="31">
        <f t="shared" ref="I111:I112" si="76">IF(H111=" ",0,MAXA(VLOOKUP(H111,H$23:I$49,2),0))</f>
        <v>2431</v>
      </c>
      <c r="J111" s="33">
        <f t="shared" ref="J111:J112" si="77">IF(I111=0,0,MAXA(VLOOKUP(I111,I$23:J$49,2),0))</f>
        <v>32.000000000000021</v>
      </c>
      <c r="K111" s="15" t="s">
        <v>15</v>
      </c>
      <c r="L111" s="31">
        <f t="shared" ref="L111:L112" si="78">IF(K111=" ",0,MAXA(VLOOKUP(K111,K$23:L$49,2),0))</f>
        <v>2134</v>
      </c>
      <c r="M111" s="34">
        <f t="shared" ref="M111:M112" si="79">IF(L111=0,0,MAXA(VLOOKUP(L111,L$23:M$49,2),0))</f>
        <v>48</v>
      </c>
      <c r="N111" s="17" t="s">
        <v>12</v>
      </c>
      <c r="O111" s="31">
        <f t="shared" ref="O111:O112" si="80">IF(N111=" ",0,MAXA(VLOOKUP(N111,N$23:O$49,2),0))</f>
        <v>1342</v>
      </c>
      <c r="P111" s="35">
        <f t="shared" ref="P111:P112" si="81">IF(O111=0,0,MAXA(VLOOKUP(O111,O$23:P$49,2),0))</f>
        <v>48</v>
      </c>
      <c r="Q111" s="19" t="s">
        <v>29</v>
      </c>
      <c r="R111" s="31">
        <f t="shared" ref="R111:R112" si="82">IF(Q111=" ",0,MAXA(VLOOKUP(Q111,Q$23:R$49,2),0))</f>
        <v>4213</v>
      </c>
      <c r="S111" s="36">
        <f t="shared" ref="S111:S112" si="83">IF(R111=0,0,MAXA(VLOOKUP(R111,R$23:S$49,2),0))</f>
        <v>42</v>
      </c>
      <c r="T111" s="21" t="s">
        <v>11</v>
      </c>
      <c r="U111" s="31">
        <f t="shared" ref="U111:U112" si="84">IF(T111=" ",0,MAXA(VLOOKUP(T111,T$23:U$49,2),0))</f>
        <v>1324</v>
      </c>
      <c r="V111" s="37">
        <f t="shared" ref="V111:V112" si="85">IF(U111=0,0,MAXA(VLOOKUP(U111,U$23:V$49,2),0))</f>
        <v>42</v>
      </c>
      <c r="W111" s="23">
        <v>40</v>
      </c>
      <c r="X111" s="24">
        <v>39</v>
      </c>
      <c r="Y111" s="25">
        <v>40</v>
      </c>
      <c r="Z111" s="26">
        <v>38</v>
      </c>
      <c r="AA111" s="86">
        <f t="shared" si="0"/>
        <v>117</v>
      </c>
      <c r="AB111" s="87">
        <f t="shared" si="1"/>
        <v>40</v>
      </c>
      <c r="AC111" s="88">
        <f t="shared" si="2"/>
        <v>240.00000000000006</v>
      </c>
      <c r="AD111" s="51">
        <f t="shared" si="3"/>
        <v>397.00000000000006</v>
      </c>
      <c r="AF111" s="99"/>
      <c r="AG111" s="5"/>
    </row>
    <row r="112" spans="1:33" x14ac:dyDescent="0.3">
      <c r="A112" s="104">
        <v>2073</v>
      </c>
      <c r="B112" s="104" t="s">
        <v>157</v>
      </c>
      <c r="C112" s="104" t="s">
        <v>158</v>
      </c>
      <c r="D112" s="104" t="s">
        <v>154</v>
      </c>
      <c r="E112" s="10" t="s">
        <v>14</v>
      </c>
      <c r="F112" s="31">
        <f t="shared" si="74"/>
        <v>1432</v>
      </c>
      <c r="G112" s="32">
        <f t="shared" si="75"/>
        <v>40.000000000000028</v>
      </c>
      <c r="H112" s="13" t="s">
        <v>25</v>
      </c>
      <c r="I112" s="31">
        <f t="shared" si="76"/>
        <v>3412</v>
      </c>
      <c r="J112" s="33">
        <f t="shared" si="77"/>
        <v>50</v>
      </c>
      <c r="K112" s="15" t="s">
        <v>23</v>
      </c>
      <c r="L112" s="31">
        <f t="shared" si="78"/>
        <v>3214</v>
      </c>
      <c r="M112" s="34">
        <f t="shared" si="79"/>
        <v>48</v>
      </c>
      <c r="N112" s="17" t="s">
        <v>12</v>
      </c>
      <c r="O112" s="31">
        <f t="shared" si="80"/>
        <v>1342</v>
      </c>
      <c r="P112" s="35">
        <f t="shared" si="81"/>
        <v>48</v>
      </c>
      <c r="Q112" s="19" t="s">
        <v>27</v>
      </c>
      <c r="R112" s="31">
        <f t="shared" si="82"/>
        <v>4123</v>
      </c>
      <c r="S112" s="36">
        <f t="shared" si="83"/>
        <v>38</v>
      </c>
      <c r="T112" s="21" t="s">
        <v>20</v>
      </c>
      <c r="U112" s="31">
        <f t="shared" si="84"/>
        <v>2431</v>
      </c>
      <c r="V112" s="37">
        <f t="shared" si="85"/>
        <v>36</v>
      </c>
      <c r="W112" s="23">
        <v>15</v>
      </c>
      <c r="X112" s="24">
        <v>39</v>
      </c>
      <c r="Y112" s="25">
        <v>31</v>
      </c>
      <c r="Z112" s="26">
        <v>32</v>
      </c>
      <c r="AA112" s="86">
        <f t="shared" si="0"/>
        <v>102</v>
      </c>
      <c r="AB112" s="87">
        <f t="shared" si="1"/>
        <v>15</v>
      </c>
      <c r="AC112" s="88">
        <f t="shared" si="2"/>
        <v>260</v>
      </c>
      <c r="AD112" s="51">
        <f t="shared" si="3"/>
        <v>377</v>
      </c>
      <c r="AF112" s="99"/>
      <c r="AG112" s="5"/>
    </row>
    <row r="113" spans="1:33" x14ac:dyDescent="0.3">
      <c r="G113" s="32"/>
      <c r="J113" s="33"/>
      <c r="M113" s="34"/>
      <c r="P113" s="35"/>
      <c r="S113" s="36"/>
      <c r="V113" s="37"/>
      <c r="W113" s="110"/>
      <c r="X113" s="110"/>
      <c r="Y113" s="110"/>
      <c r="Z113" s="110"/>
      <c r="AA113" s="86"/>
      <c r="AB113" s="87"/>
      <c r="AC113" s="88"/>
      <c r="AD113" s="51"/>
      <c r="AF113" s="99"/>
      <c r="AG113" s="5"/>
    </row>
    <row r="114" spans="1:33" x14ac:dyDescent="0.3">
      <c r="A114" s="104">
        <v>41</v>
      </c>
      <c r="B114" s="104" t="s">
        <v>73</v>
      </c>
      <c r="C114" s="104" t="s">
        <v>74</v>
      </c>
      <c r="D114" s="104" t="s">
        <v>159</v>
      </c>
      <c r="E114" s="10" t="s">
        <v>13</v>
      </c>
      <c r="F114" s="31">
        <f>IF(E114=" ",0,MAXA(VLOOKUP(E114,E$23:F$49,2),0))</f>
        <v>1423</v>
      </c>
      <c r="G114" s="32">
        <f>IF(F114=0,0,MAXA(VLOOKUP(F114,F$23:G$49,2),0))</f>
        <v>38.000000000000028</v>
      </c>
      <c r="H114" s="13" t="s">
        <v>16</v>
      </c>
      <c r="I114" s="31">
        <f>IF(H114=" ",0,MAXA(VLOOKUP(H114,H$23:I$49,2),0))</f>
        <v>2143</v>
      </c>
      <c r="J114" s="33">
        <f>IF(I114=0,0,MAXA(VLOOKUP(I114,I$23:J$49,2),0))</f>
        <v>22.000000000000021</v>
      </c>
      <c r="K114" s="15" t="s">
        <v>13</v>
      </c>
      <c r="L114" s="31">
        <f>IF(K114=" ",0,MAXA(VLOOKUP(K114,K$23:L$49,2),0))</f>
        <v>1423</v>
      </c>
      <c r="M114" s="34">
        <f>IF(L114=0,0,MAXA(VLOOKUP(L114,L$23:M$49,2),0))</f>
        <v>30.000000000000028</v>
      </c>
      <c r="N114" s="17" t="s">
        <v>12</v>
      </c>
      <c r="O114" s="31">
        <f>IF(N114=" ",0,MAXA(VLOOKUP(N114,N$23:O$49,2),0))</f>
        <v>1342</v>
      </c>
      <c r="P114" s="35">
        <f>IF(O114=0,0,MAXA(VLOOKUP(O114,O$23:P$49,2),0))</f>
        <v>48</v>
      </c>
      <c r="Q114" s="19" t="s">
        <v>23</v>
      </c>
      <c r="R114" s="31">
        <f>IF(Q114=" ",0,MAXA(VLOOKUP(Q114,Q$23:R$49,2),0))</f>
        <v>3214</v>
      </c>
      <c r="S114" s="36">
        <f>IF(R114=0,0,MAXA(VLOOKUP(R114,R$23:S$49,2),0))</f>
        <v>33.000000000000085</v>
      </c>
      <c r="T114" s="21" t="s">
        <v>21</v>
      </c>
      <c r="U114" s="31">
        <f>IF(T114=" ",0,MAXA(VLOOKUP(T114,T$23:U$49,2),0))</f>
        <v>3124</v>
      </c>
      <c r="V114" s="37">
        <f>IF(U114=0,0,MAXA(VLOOKUP(U114,U$23:V$49,2),0))</f>
        <v>40</v>
      </c>
      <c r="W114" s="110">
        <v>30</v>
      </c>
      <c r="X114" s="110">
        <v>37</v>
      </c>
      <c r="Y114" s="110">
        <v>33</v>
      </c>
      <c r="Z114" s="110">
        <v>44</v>
      </c>
      <c r="AA114" s="86">
        <f t="shared" si="0"/>
        <v>114</v>
      </c>
      <c r="AB114" s="87">
        <f t="shared" si="1"/>
        <v>30</v>
      </c>
      <c r="AC114" s="88">
        <f t="shared" si="2"/>
        <v>211.00000000000017</v>
      </c>
      <c r="AD114" s="51">
        <f t="shared" si="3"/>
        <v>355.00000000000017</v>
      </c>
      <c r="AF114" s="99"/>
      <c r="AG114" s="5"/>
    </row>
    <row r="115" spans="1:33" x14ac:dyDescent="0.3">
      <c r="A115" s="104">
        <v>42</v>
      </c>
      <c r="B115" s="104" t="s">
        <v>75</v>
      </c>
      <c r="C115" s="104" t="s">
        <v>76</v>
      </c>
      <c r="D115" s="104" t="s">
        <v>159</v>
      </c>
      <c r="E115" s="10" t="s">
        <v>18</v>
      </c>
      <c r="F115" s="31">
        <f t="shared" ref="F115:F116" si="86">IF(E115=" ",0,MAXA(VLOOKUP(E115,E$23:F$49,2),0))</f>
        <v>2341</v>
      </c>
      <c r="G115" s="32">
        <f t="shared" ref="G115:G116" si="87">IF(F115=0,0,MAXA(VLOOKUP(F115,F$23:G$49,2),0))</f>
        <v>28.000000000000014</v>
      </c>
      <c r="H115" s="13" t="s">
        <v>24</v>
      </c>
      <c r="I115" s="31">
        <f t="shared" ref="I115:I116" si="88">IF(H115=" ",0,MAXA(VLOOKUP(H115,H$23:I$49,2),0))</f>
        <v>3241</v>
      </c>
      <c r="J115" s="33">
        <f t="shared" ref="J115:J116" si="89">IF(I115=0,0,MAXA(VLOOKUP(I115,I$23:J$49,2),0))</f>
        <v>42.000000000000014</v>
      </c>
      <c r="K115" s="15" t="s">
        <v>17</v>
      </c>
      <c r="L115" s="31">
        <f t="shared" ref="L115:L116" si="90">IF(K115=" ",0,MAXA(VLOOKUP(K115,K$23:L$49,2),0))</f>
        <v>2314</v>
      </c>
      <c r="M115" s="34">
        <f t="shared" ref="M115:M116" si="91">IF(L115=0,0,MAXA(VLOOKUP(L115,L$23:M$49,2),0))</f>
        <v>50</v>
      </c>
      <c r="N115" s="17" t="s">
        <v>11</v>
      </c>
      <c r="O115" s="31">
        <f t="shared" ref="O115:O116" si="92">IF(N115=" ",0,MAXA(VLOOKUP(N115,N$23:O$49,2),0))</f>
        <v>1324</v>
      </c>
      <c r="P115" s="35">
        <f t="shared" ref="P115:P116" si="93">IF(O115=0,0,MAXA(VLOOKUP(O115,O$23:P$49,2),0))</f>
        <v>41</v>
      </c>
      <c r="Q115" s="19" t="s">
        <v>26</v>
      </c>
      <c r="R115" s="31">
        <f t="shared" ref="R115:R116" si="94">IF(Q115=" ",0,MAXA(VLOOKUP(Q115,Q$23:R$49,2),0))</f>
        <v>3421</v>
      </c>
      <c r="S115" s="36">
        <f t="shared" ref="S115:S116" si="95">IF(R115=0,0,MAXA(VLOOKUP(R115,R$23:S$49,2),0))</f>
        <v>25.000000000000085</v>
      </c>
      <c r="T115" s="21" t="s">
        <v>15</v>
      </c>
      <c r="U115" s="31">
        <f t="shared" ref="U115:U116" si="96">IF(T115=" ",0,MAXA(VLOOKUP(T115,T$23:U$49,2),0))</f>
        <v>2134</v>
      </c>
      <c r="V115" s="37">
        <f t="shared" ref="V115:V116" si="97">IF(U115=0,0,MAXA(VLOOKUP(U115,U$23:V$49,2),0))</f>
        <v>50</v>
      </c>
      <c r="W115" s="110">
        <v>10</v>
      </c>
      <c r="X115" s="110">
        <v>35</v>
      </c>
      <c r="Y115" s="110">
        <v>40</v>
      </c>
      <c r="Z115" s="110">
        <v>39</v>
      </c>
      <c r="AA115" s="86">
        <f t="shared" si="0"/>
        <v>114</v>
      </c>
      <c r="AB115" s="87">
        <f t="shared" si="1"/>
        <v>10</v>
      </c>
      <c r="AC115" s="88">
        <f t="shared" si="2"/>
        <v>236.00000000000011</v>
      </c>
      <c r="AD115" s="51">
        <f t="shared" si="3"/>
        <v>360.00000000000011</v>
      </c>
      <c r="AF115" s="99"/>
      <c r="AG115" s="5"/>
    </row>
    <row r="116" spans="1:33" x14ac:dyDescent="0.3">
      <c r="A116" s="104">
        <v>43</v>
      </c>
      <c r="B116" s="104" t="s">
        <v>77</v>
      </c>
      <c r="C116" s="104" t="s">
        <v>78</v>
      </c>
      <c r="D116" s="104" t="s">
        <v>159</v>
      </c>
      <c r="E116" s="10" t="s">
        <v>9</v>
      </c>
      <c r="F116" s="31">
        <f t="shared" si="86"/>
        <v>1234</v>
      </c>
      <c r="G116" s="32">
        <f t="shared" si="87"/>
        <v>48</v>
      </c>
      <c r="H116" s="13" t="s">
        <v>4</v>
      </c>
      <c r="I116" s="31">
        <f t="shared" si="88"/>
        <v>4231</v>
      </c>
      <c r="J116" s="33">
        <f t="shared" si="89"/>
        <v>38.000000000000014</v>
      </c>
      <c r="K116" s="15" t="s">
        <v>15</v>
      </c>
      <c r="L116" s="31">
        <f t="shared" si="90"/>
        <v>2134</v>
      </c>
      <c r="M116" s="34">
        <f t="shared" si="91"/>
        <v>48</v>
      </c>
      <c r="N116" s="17" t="s">
        <v>25</v>
      </c>
      <c r="O116" s="31">
        <f t="shared" si="92"/>
        <v>3412</v>
      </c>
      <c r="P116" s="35">
        <f t="shared" si="93"/>
        <v>36</v>
      </c>
      <c r="Q116" s="19" t="s">
        <v>14</v>
      </c>
      <c r="R116" s="31">
        <f t="shared" si="94"/>
        <v>1432</v>
      </c>
      <c r="S116" s="36">
        <f t="shared" si="95"/>
        <v>31.000000000000028</v>
      </c>
      <c r="T116" s="21" t="s">
        <v>9</v>
      </c>
      <c r="U116" s="31">
        <f t="shared" si="96"/>
        <v>1234</v>
      </c>
      <c r="V116" s="37">
        <f t="shared" si="97"/>
        <v>47</v>
      </c>
      <c r="W116" s="23">
        <v>30</v>
      </c>
      <c r="X116" s="24">
        <v>37</v>
      </c>
      <c r="Y116" s="25">
        <v>33</v>
      </c>
      <c r="Z116" s="26">
        <v>42</v>
      </c>
      <c r="AA116" s="86">
        <f t="shared" si="0"/>
        <v>112</v>
      </c>
      <c r="AB116" s="87">
        <f t="shared" si="1"/>
        <v>30</v>
      </c>
      <c r="AC116" s="88">
        <f t="shared" si="2"/>
        <v>248.00000000000003</v>
      </c>
      <c r="AD116" s="51">
        <f t="shared" si="3"/>
        <v>390</v>
      </c>
      <c r="AF116" s="99"/>
      <c r="AG116" s="5"/>
    </row>
    <row r="117" spans="1:33" x14ac:dyDescent="0.3">
      <c r="A117" s="104">
        <v>44</v>
      </c>
      <c r="B117" s="104" t="s">
        <v>79</v>
      </c>
      <c r="C117" s="104" t="s">
        <v>80</v>
      </c>
      <c r="D117" s="104" t="s">
        <v>159</v>
      </c>
      <c r="E117" s="10" t="s">
        <v>11</v>
      </c>
      <c r="F117" s="31">
        <f>IF(E117=" ",0,MAXA(VLOOKUP(E117,E$23:F$49,2),0))</f>
        <v>1324</v>
      </c>
      <c r="G117" s="32">
        <f>IF(F117=0,0,MAXA(VLOOKUP(F117,F$23:G$49,2),0))</f>
        <v>50</v>
      </c>
      <c r="H117" s="13" t="s">
        <v>20</v>
      </c>
      <c r="I117" s="31">
        <f>IF(H117=" ",0,MAXA(VLOOKUP(H117,H$23:I$49,2),0))</f>
        <v>2431</v>
      </c>
      <c r="J117" s="33">
        <f>IF(I117=0,0,MAXA(VLOOKUP(I117,I$23:J$49,2),0))</f>
        <v>32.000000000000021</v>
      </c>
      <c r="K117" s="15" t="s">
        <v>31</v>
      </c>
      <c r="L117" s="31">
        <f>IF(K117=" ",0,MAXA(VLOOKUP(K117,K$23:L$49,2),0))</f>
        <v>4321</v>
      </c>
      <c r="M117" s="34">
        <f>IF(L117=0,0,MAXA(VLOOKUP(L117,L$23:M$49,2),0))</f>
        <v>30.000000000000043</v>
      </c>
      <c r="N117" s="17" t="s">
        <v>12</v>
      </c>
      <c r="O117" s="31">
        <f>IF(N117=" ",0,MAXA(VLOOKUP(N117,N$23:O$49,2),0))</f>
        <v>1342</v>
      </c>
      <c r="P117" s="35">
        <f>IF(O117=0,0,MAXA(VLOOKUP(O117,O$23:P$49,2),0))</f>
        <v>48</v>
      </c>
      <c r="Q117" s="19" t="s">
        <v>20</v>
      </c>
      <c r="R117" s="31">
        <f>IF(Q117=" ",0,MAXA(VLOOKUP(Q117,Q$23:R$49,2),0))</f>
        <v>2431</v>
      </c>
      <c r="S117" s="36">
        <f>IF(R117=0,0,MAXA(VLOOKUP(R117,R$23:S$49,2),0))</f>
        <v>43.000000000000028</v>
      </c>
      <c r="T117" s="21" t="s">
        <v>18</v>
      </c>
      <c r="U117" s="31">
        <f>IF(T117=" ",0,MAXA(VLOOKUP(T117,T$23:U$49,2),0))</f>
        <v>2341</v>
      </c>
      <c r="V117" s="37">
        <f>IF(U117=0,0,MAXA(VLOOKUP(U117,U$23:V$49,2),0))</f>
        <v>41</v>
      </c>
      <c r="W117" s="23">
        <v>20</v>
      </c>
      <c r="X117" s="24">
        <v>46</v>
      </c>
      <c r="Y117" s="25">
        <v>45</v>
      </c>
      <c r="Z117" s="26">
        <v>46</v>
      </c>
      <c r="AA117" s="86">
        <f t="shared" si="0"/>
        <v>137</v>
      </c>
      <c r="AB117" s="87">
        <f t="shared" si="1"/>
        <v>20</v>
      </c>
      <c r="AC117" s="88">
        <f t="shared" si="2"/>
        <v>244.00000000000009</v>
      </c>
      <c r="AD117" s="51">
        <f t="shared" si="3"/>
        <v>401.00000000000011</v>
      </c>
      <c r="AF117" s="99"/>
      <c r="AG117" s="5"/>
    </row>
    <row r="118" spans="1:33" x14ac:dyDescent="0.3">
      <c r="B118" s="8" t="s">
        <v>52</v>
      </c>
      <c r="C118" s="8" t="s">
        <v>53</v>
      </c>
      <c r="G118" s="32">
        <f>SUM(G117:G117)</f>
        <v>50</v>
      </c>
      <c r="J118" s="33">
        <f>SUM(J117:J117)</f>
        <v>32.000000000000021</v>
      </c>
      <c r="M118" s="34">
        <f>SUM(M117:M117)</f>
        <v>30.000000000000043</v>
      </c>
      <c r="P118" s="35">
        <f>SUM(P117:P117)</f>
        <v>48</v>
      </c>
      <c r="S118" s="36">
        <f>SUM(S117:S117)</f>
        <v>43.000000000000028</v>
      </c>
      <c r="V118" s="37">
        <f>SUM(V117:V117)</f>
        <v>41</v>
      </c>
      <c r="AA118" s="86">
        <f>SUM(AA114:AA117)</f>
        <v>477</v>
      </c>
      <c r="AB118" s="87"/>
      <c r="AC118" s="88">
        <f>SUM(AC114:AC117)</f>
        <v>939.00000000000045</v>
      </c>
      <c r="AD118" s="51"/>
      <c r="AF118" s="99"/>
      <c r="AG118" s="5"/>
    </row>
    <row r="119" spans="1:33" x14ac:dyDescent="0.3">
      <c r="G119" s="32"/>
      <c r="J119" s="33"/>
      <c r="M119" s="34"/>
      <c r="P119" s="35"/>
      <c r="S119" s="36"/>
      <c r="V119" s="37"/>
      <c r="W119" s="110"/>
      <c r="X119" s="110"/>
      <c r="Y119" s="110"/>
      <c r="Z119" s="110"/>
      <c r="AA119" s="86"/>
      <c r="AB119" s="87"/>
      <c r="AC119" s="88"/>
      <c r="AD119" s="51"/>
      <c r="AF119" s="99"/>
      <c r="AG119" s="5"/>
    </row>
    <row r="120" spans="1:33" x14ac:dyDescent="0.3">
      <c r="A120" s="104">
        <v>2081</v>
      </c>
      <c r="B120" s="104" t="s">
        <v>160</v>
      </c>
      <c r="C120" s="104" t="s">
        <v>161</v>
      </c>
      <c r="D120" s="104" t="s">
        <v>162</v>
      </c>
      <c r="E120" s="10" t="s">
        <v>13</v>
      </c>
      <c r="F120" s="31">
        <f>IF(E120=" ",0,MAXA(VLOOKUP(E120,E$23:F$49,2),0))</f>
        <v>1423</v>
      </c>
      <c r="G120" s="32">
        <f>IF(F120=0,0,MAXA(VLOOKUP(F120,F$23:G$49,2),0))</f>
        <v>38.000000000000028</v>
      </c>
      <c r="I120" s="31">
        <f>IF(H120=" ",0,MAXA(VLOOKUP(H120,H$23:I$49,2),0))</f>
        <v>0</v>
      </c>
      <c r="J120" s="33">
        <f>IF(I120=0,0,MAXA(VLOOKUP(I120,I$23:J$49,2),0))</f>
        <v>0</v>
      </c>
      <c r="K120" s="15" t="s">
        <v>21</v>
      </c>
      <c r="L120" s="31">
        <f>IF(K120=" ",0,MAXA(VLOOKUP(K120,K$23:L$49,2),0))</f>
        <v>3124</v>
      </c>
      <c r="M120" s="34">
        <f>IF(L120=0,0,MAXA(VLOOKUP(L120,L$23:M$49,2),0))</f>
        <v>44</v>
      </c>
      <c r="N120" s="17" t="s">
        <v>12</v>
      </c>
      <c r="O120" s="31">
        <f>IF(N120=" ",0,MAXA(VLOOKUP(N120,N$23:O$49,2),0))</f>
        <v>1342</v>
      </c>
      <c r="P120" s="35">
        <f>IF(O120=0,0,MAXA(VLOOKUP(O120,O$23:P$49,2),0))</f>
        <v>48</v>
      </c>
      <c r="Q120" s="19" t="s">
        <v>20</v>
      </c>
      <c r="R120" s="31">
        <f>IF(Q120=" ",0,MAXA(VLOOKUP(Q120,Q$23:R$49,2),0))</f>
        <v>2431</v>
      </c>
      <c r="S120" s="36">
        <f>IF(R120=0,0,MAXA(VLOOKUP(R120,R$23:S$49,2),0))</f>
        <v>43.000000000000028</v>
      </c>
      <c r="T120" s="21" t="s">
        <v>11</v>
      </c>
      <c r="U120" s="31">
        <f>IF(T120=" ",0,MAXA(VLOOKUP(T120,T$23:U$49,2),0))</f>
        <v>1324</v>
      </c>
      <c r="V120" s="37">
        <f>IF(U120=0,0,MAXA(VLOOKUP(U120,U$23:V$49,2),0))</f>
        <v>42</v>
      </c>
      <c r="W120" s="23">
        <v>30</v>
      </c>
      <c r="X120" s="24">
        <v>36</v>
      </c>
      <c r="Y120" s="25">
        <v>36</v>
      </c>
      <c r="Z120" s="26">
        <v>45</v>
      </c>
      <c r="AA120" s="86">
        <f t="shared" si="0"/>
        <v>117</v>
      </c>
      <c r="AB120" s="87">
        <f t="shared" si="1"/>
        <v>30</v>
      </c>
      <c r="AC120" s="88">
        <f t="shared" si="2"/>
        <v>215.00000000000006</v>
      </c>
      <c r="AD120" s="51">
        <f t="shared" si="3"/>
        <v>362.00000000000006</v>
      </c>
      <c r="AF120" s="99"/>
      <c r="AG120" s="5"/>
    </row>
    <row r="121" spans="1:33" x14ac:dyDescent="0.3">
      <c r="A121" s="104">
        <v>2082</v>
      </c>
      <c r="B121" s="104" t="s">
        <v>163</v>
      </c>
      <c r="C121" s="104" t="s">
        <v>164</v>
      </c>
      <c r="D121" s="104" t="s">
        <v>162</v>
      </c>
      <c r="E121" s="10" t="s">
        <v>9</v>
      </c>
      <c r="F121" s="31">
        <f>IF(E121=" ",0,MAXA(VLOOKUP(E121,E$23:F$49,2),0))</f>
        <v>1234</v>
      </c>
      <c r="G121" s="32">
        <f>IF(F121=0,0,MAXA(VLOOKUP(F121,F$23:G$49,2),0))</f>
        <v>48</v>
      </c>
      <c r="H121" s="13" t="s">
        <v>17</v>
      </c>
      <c r="I121" s="31">
        <f>IF(H121=" ",0,MAXA(VLOOKUP(H121,H$23:I$49,2),0))</f>
        <v>2314</v>
      </c>
      <c r="J121" s="33">
        <f>IF(I121=0,0,MAXA(VLOOKUP(I121,I$23:J$49,2),0))</f>
        <v>30.000000000000021</v>
      </c>
      <c r="K121" s="15" t="s">
        <v>24</v>
      </c>
      <c r="L121" s="31">
        <f>IF(K121=" ",0,MAXA(VLOOKUP(K121,K$23:L$49,2),0))</f>
        <v>3241</v>
      </c>
      <c r="M121" s="34">
        <f>IF(L121=0,0,MAXA(VLOOKUP(L121,L$23:M$49,2),0))</f>
        <v>44.000000000000014</v>
      </c>
      <c r="N121" s="17" t="s">
        <v>11</v>
      </c>
      <c r="O121" s="31">
        <f>IF(N121=" ",0,MAXA(VLOOKUP(N121,N$23:O$49,2),0))</f>
        <v>1324</v>
      </c>
      <c r="P121" s="35">
        <f>IF(O121=0,0,MAXA(VLOOKUP(O121,O$23:P$49,2),0))</f>
        <v>41</v>
      </c>
      <c r="Q121" s="19" t="s">
        <v>13</v>
      </c>
      <c r="R121" s="31">
        <f>IF(Q121=" ",0,MAXA(VLOOKUP(Q121,Q$23:R$49,2),0))</f>
        <v>1423</v>
      </c>
      <c r="S121" s="36">
        <f>IF(R121=0,0,MAXA(VLOOKUP(R121,R$23:S$49,2),0))</f>
        <v>40</v>
      </c>
      <c r="T121" s="21" t="s">
        <v>9</v>
      </c>
      <c r="U121" s="31">
        <f>IF(T121=" ",0,MAXA(VLOOKUP(T121,T$23:U$49,2),0))</f>
        <v>1234</v>
      </c>
      <c r="V121" s="37">
        <f>IF(U121=0,0,MAXA(VLOOKUP(U121,U$23:V$49,2),0))</f>
        <v>47</v>
      </c>
      <c r="W121" s="23">
        <v>45</v>
      </c>
      <c r="X121" s="24">
        <v>40</v>
      </c>
      <c r="Y121" s="25">
        <v>44</v>
      </c>
      <c r="Z121" s="26">
        <v>43</v>
      </c>
      <c r="AA121" s="86">
        <f t="shared" si="0"/>
        <v>127</v>
      </c>
      <c r="AB121" s="87">
        <f t="shared" si="1"/>
        <v>45</v>
      </c>
      <c r="AC121" s="88">
        <f t="shared" si="2"/>
        <v>250.00000000000006</v>
      </c>
      <c r="AD121" s="51">
        <f t="shared" si="3"/>
        <v>422.00000000000006</v>
      </c>
      <c r="AF121" s="99"/>
      <c r="AG121" s="5"/>
    </row>
    <row r="122" spans="1:33" x14ac:dyDescent="0.3">
      <c r="A122" s="104">
        <v>2083</v>
      </c>
      <c r="B122" s="104" t="s">
        <v>165</v>
      </c>
      <c r="C122" s="104" t="s">
        <v>166</v>
      </c>
      <c r="D122" s="104" t="s">
        <v>162</v>
      </c>
      <c r="E122" s="10" t="s">
        <v>28</v>
      </c>
      <c r="F122" s="31">
        <f>IF(E122=" ",0,MAXA(VLOOKUP(E122,E$23:F$49,2),0))</f>
        <v>4132</v>
      </c>
      <c r="G122" s="32">
        <f>IF(F122=0,0,MAXA(VLOOKUP(F122,F$23:G$49,2),0))</f>
        <v>30.000000000000043</v>
      </c>
      <c r="H122" s="13" t="s">
        <v>29</v>
      </c>
      <c r="I122" s="31">
        <f>IF(H122=" ",0,MAXA(VLOOKUP(H122,H$23:I$49,2),0))</f>
        <v>4213</v>
      </c>
      <c r="J122" s="33">
        <f>IF(I122=0,0,MAXA(VLOOKUP(I122,I$23:J$49,2),0))</f>
        <v>32.000000000000014</v>
      </c>
      <c r="K122" s="15" t="s">
        <v>27</v>
      </c>
      <c r="L122" s="31">
        <f>IF(K122=" ",0,MAXA(VLOOKUP(K122,K$23:L$49,2),0))</f>
        <v>4123</v>
      </c>
      <c r="M122" s="34">
        <f>IF(L122=0,0,MAXA(VLOOKUP(L122,L$23:M$49,2),0))</f>
        <v>26.000000000000043</v>
      </c>
      <c r="N122" s="17" t="s">
        <v>21</v>
      </c>
      <c r="O122" s="31">
        <f>IF(N122=" ",0,MAXA(VLOOKUP(N122,N$23:O$49,2),0))</f>
        <v>3124</v>
      </c>
      <c r="P122" s="35">
        <f>IF(O122=0,0,MAXA(VLOOKUP(O122,O$23:P$49,2),0))</f>
        <v>34</v>
      </c>
      <c r="Q122" s="19" t="s">
        <v>11</v>
      </c>
      <c r="R122" s="31">
        <f>IF(Q122=" ",0,MAXA(VLOOKUP(Q122,Q$23:R$49,2),0))</f>
        <v>1324</v>
      </c>
      <c r="S122" s="36">
        <f>IF(R122=0,0,MAXA(VLOOKUP(R122,R$23:S$49,2),0))</f>
        <v>34.000000000000057</v>
      </c>
      <c r="T122" s="21" t="s">
        <v>15</v>
      </c>
      <c r="U122" s="31">
        <f>IF(T122=" ",0,MAXA(VLOOKUP(T122,T$23:U$49,2),0))</f>
        <v>2134</v>
      </c>
      <c r="V122" s="37">
        <f>IF(U122=0,0,MAXA(VLOOKUP(U122,U$23:V$49,2),0))</f>
        <v>50</v>
      </c>
      <c r="W122" s="23">
        <v>30</v>
      </c>
      <c r="X122" s="24">
        <v>37</v>
      </c>
      <c r="Y122" s="25">
        <v>43</v>
      </c>
      <c r="Z122" s="26">
        <v>41</v>
      </c>
      <c r="AA122" s="86">
        <f t="shared" si="0"/>
        <v>121</v>
      </c>
      <c r="AB122" s="87">
        <f t="shared" si="1"/>
        <v>30</v>
      </c>
      <c r="AC122" s="88">
        <f t="shared" si="2"/>
        <v>206.00000000000017</v>
      </c>
      <c r="AD122" s="51">
        <f t="shared" si="3"/>
        <v>357.00000000000017</v>
      </c>
      <c r="AF122" s="99"/>
      <c r="AG122" s="5"/>
    </row>
    <row r="123" spans="1:33" x14ac:dyDescent="0.3">
      <c r="A123" s="104">
        <v>2084</v>
      </c>
      <c r="B123" s="104" t="s">
        <v>167</v>
      </c>
      <c r="C123" s="104" t="s">
        <v>168</v>
      </c>
      <c r="D123" s="104" t="s">
        <v>162</v>
      </c>
      <c r="E123" s="10" t="s">
        <v>11</v>
      </c>
      <c r="F123" s="31">
        <f>IF(E123=" ",0,MAXA(VLOOKUP(E123,E$23:F$49,2),0))</f>
        <v>1324</v>
      </c>
      <c r="G123" s="32">
        <f>IF(F123=0,0,MAXA(VLOOKUP(F123,F$23:G$49,2),0))</f>
        <v>50</v>
      </c>
      <c r="H123" s="13" t="s">
        <v>9</v>
      </c>
      <c r="I123" s="31">
        <f>IF(H123=" ",0,MAXA(VLOOKUP(H123,H$23:I$49,2),0))</f>
        <v>1234</v>
      </c>
      <c r="J123" s="33">
        <f>IF(I123=0,0,MAXA(VLOOKUP(I123,I$23:J$49,2),0))</f>
        <v>26.000000000000014</v>
      </c>
      <c r="K123" s="15" t="s">
        <v>9</v>
      </c>
      <c r="L123" s="31">
        <f>IF(K123=" ",0,MAXA(VLOOKUP(K123,K$23:L$49,2),0))</f>
        <v>1234</v>
      </c>
      <c r="M123" s="34">
        <f>IF(L123=0,0,MAXA(VLOOKUP(L123,L$23:M$49,2),0))</f>
        <v>44</v>
      </c>
      <c r="N123" s="17" t="s">
        <v>11</v>
      </c>
      <c r="O123" s="31">
        <f>IF(N123=" ",0,MAXA(VLOOKUP(N123,N$23:O$49,2),0))</f>
        <v>1324</v>
      </c>
      <c r="P123" s="35">
        <f>IF(O123=0,0,MAXA(VLOOKUP(O123,O$23:P$49,2),0))</f>
        <v>41</v>
      </c>
      <c r="Q123" s="19" t="s">
        <v>15</v>
      </c>
      <c r="R123" s="31">
        <f>IF(Q123=" ",0,MAXA(VLOOKUP(Q123,Q$23:R$49,2),0))</f>
        <v>2134</v>
      </c>
      <c r="S123" s="36">
        <f>IF(R123=0,0,MAXA(VLOOKUP(R123,R$23:S$49,2),0))</f>
        <v>47.000000000000028</v>
      </c>
      <c r="T123" s="21" t="s">
        <v>15</v>
      </c>
      <c r="U123" s="31">
        <f>IF(T123=" ",0,MAXA(VLOOKUP(T123,T$23:U$49,2),0))</f>
        <v>2134</v>
      </c>
      <c r="V123" s="37">
        <f>IF(U123=0,0,MAXA(VLOOKUP(U123,U$23:V$49,2),0))</f>
        <v>50</v>
      </c>
      <c r="W123" s="23">
        <v>25</v>
      </c>
      <c r="X123" s="24">
        <v>39</v>
      </c>
      <c r="Y123" s="25">
        <v>40</v>
      </c>
      <c r="Z123" s="26">
        <v>45</v>
      </c>
      <c r="AA123" s="86">
        <f t="shared" si="0"/>
        <v>124</v>
      </c>
      <c r="AB123" s="87">
        <f t="shared" ref="AB123" si="98">SUM(W123)</f>
        <v>25</v>
      </c>
      <c r="AC123" s="88">
        <f t="shared" si="2"/>
        <v>258</v>
      </c>
      <c r="AD123" s="51">
        <f t="shared" si="3"/>
        <v>407</v>
      </c>
      <c r="AF123" s="99"/>
      <c r="AG123" s="5"/>
    </row>
    <row r="124" spans="1:33" x14ac:dyDescent="0.3">
      <c r="B124" s="8" t="s">
        <v>52</v>
      </c>
      <c r="C124" s="8" t="s">
        <v>53</v>
      </c>
      <c r="G124" s="32">
        <f>SUM(G123:G123)</f>
        <v>50</v>
      </c>
      <c r="J124" s="33">
        <f>SUM(J123:J123)</f>
        <v>26.000000000000014</v>
      </c>
      <c r="M124" s="34">
        <f>SUM(M123:M123)</f>
        <v>44</v>
      </c>
      <c r="P124" s="35">
        <f>SUM(P123:P123)</f>
        <v>41</v>
      </c>
      <c r="S124" s="36">
        <f>SUM(S123:S123)</f>
        <v>47.000000000000028</v>
      </c>
      <c r="V124" s="37">
        <f>SUM(V123:V123)</f>
        <v>50</v>
      </c>
      <c r="W124" s="110"/>
      <c r="X124" s="110"/>
      <c r="Y124" s="110"/>
      <c r="Z124" s="110"/>
      <c r="AA124" s="86">
        <f>SUM(AA120:AA123)</f>
        <v>489</v>
      </c>
      <c r="AB124" s="87"/>
      <c r="AC124" s="88">
        <f>SUM(AC120:AC123)</f>
        <v>929.00000000000023</v>
      </c>
      <c r="AD124" s="51"/>
      <c r="AF124" s="99"/>
      <c r="AG124" s="5"/>
    </row>
    <row r="125" spans="1:33" x14ac:dyDescent="0.3">
      <c r="AA125" s="86"/>
      <c r="AB125" s="87"/>
      <c r="AC125" s="88"/>
      <c r="AD125" s="51"/>
    </row>
    <row r="126" spans="1:33" x14ac:dyDescent="0.3">
      <c r="A126" s="104">
        <v>2141</v>
      </c>
      <c r="B126" s="106" t="s">
        <v>192</v>
      </c>
      <c r="C126" s="106" t="s">
        <v>94</v>
      </c>
      <c r="D126" s="106" t="s">
        <v>193</v>
      </c>
      <c r="E126" s="10" t="s">
        <v>11</v>
      </c>
      <c r="F126" s="31">
        <f>IF(E126=" ",0,MAXA(VLOOKUP(E126,E$23:F$49,2),0))</f>
        <v>1324</v>
      </c>
      <c r="G126" s="32">
        <f>IF(F126=0,0,MAXA(VLOOKUP(F126,F$23:G$49,2),0))</f>
        <v>50</v>
      </c>
      <c r="H126" s="13" t="s">
        <v>4</v>
      </c>
      <c r="I126" s="31">
        <f>IF(H126=" ",0,MAXA(VLOOKUP(H126,H$23:I$49,2),0))</f>
        <v>4231</v>
      </c>
      <c r="J126" s="33">
        <f>IF(I126=0,0,MAXA(VLOOKUP(I126,I$23:J$49,2),0))</f>
        <v>38.000000000000014</v>
      </c>
      <c r="K126" s="15" t="s">
        <v>17</v>
      </c>
      <c r="L126" s="31">
        <f>IF(K126=" ",0,MAXA(VLOOKUP(K126,K$23:L$49,2),0))</f>
        <v>2314</v>
      </c>
      <c r="M126" s="34">
        <f>IF(L126=0,0,MAXA(VLOOKUP(L126,L$23:M$49,2),0))</f>
        <v>50</v>
      </c>
      <c r="N126" s="17" t="s">
        <v>11</v>
      </c>
      <c r="O126" s="31">
        <f>IF(N126=" ",0,MAXA(VLOOKUP(N126,N$23:O$49,2),0))</f>
        <v>1324</v>
      </c>
      <c r="P126" s="35">
        <f>IF(O126=0,0,MAXA(VLOOKUP(O126,O$23:P$49,2),0))</f>
        <v>41</v>
      </c>
      <c r="Q126" s="19" t="s">
        <v>26</v>
      </c>
      <c r="R126" s="31">
        <f>IF(Q126=" ",0,MAXA(VLOOKUP(Q126,Q$23:R$49,2),0))</f>
        <v>3421</v>
      </c>
      <c r="S126" s="36">
        <f>IF(R126=0,0,MAXA(VLOOKUP(R126,R$23:S$49,2),0))</f>
        <v>25.000000000000085</v>
      </c>
      <c r="T126" s="21" t="s">
        <v>15</v>
      </c>
      <c r="U126" s="31">
        <f>IF(T126=" ",0,MAXA(VLOOKUP(T126,T$23:U$49,2),0))</f>
        <v>2134</v>
      </c>
      <c r="V126" s="37">
        <f>IF(U126=0,0,MAXA(VLOOKUP(U126,U$23:V$49,2),0))</f>
        <v>50</v>
      </c>
      <c r="W126" s="23">
        <v>35</v>
      </c>
      <c r="X126" s="24">
        <v>37</v>
      </c>
      <c r="Y126" s="25">
        <v>33</v>
      </c>
      <c r="Z126" s="26">
        <v>37</v>
      </c>
      <c r="AA126" s="86">
        <f t="shared" ref="AA126:AA156" si="99">SUM(X126:Z126)</f>
        <v>107</v>
      </c>
      <c r="AB126" s="87">
        <f t="shared" ref="AB126:AB156" si="100">SUM(W126)</f>
        <v>35</v>
      </c>
      <c r="AC126" s="88">
        <f t="shared" si="2"/>
        <v>254.00000000000009</v>
      </c>
      <c r="AD126" s="51">
        <f t="shared" si="3"/>
        <v>396.00000000000011</v>
      </c>
      <c r="AF126" s="99"/>
      <c r="AG126" s="5"/>
    </row>
    <row r="127" spans="1:33" x14ac:dyDescent="0.3">
      <c r="AA127" s="86"/>
      <c r="AB127" s="87"/>
      <c r="AC127" s="88"/>
      <c r="AD127" s="51"/>
    </row>
    <row r="128" spans="1:33" x14ac:dyDescent="0.3">
      <c r="A128" s="104">
        <v>51</v>
      </c>
      <c r="B128" s="104" t="s">
        <v>81</v>
      </c>
      <c r="C128" s="104" t="s">
        <v>82</v>
      </c>
      <c r="D128" s="104" t="s">
        <v>169</v>
      </c>
      <c r="E128" s="10" t="s">
        <v>14</v>
      </c>
      <c r="F128" s="31">
        <f>IF(E128=" ",0,MAXA(VLOOKUP(E128,E$23:F$49,2),0))</f>
        <v>1432</v>
      </c>
      <c r="G128" s="32">
        <f>IF(F128=0,0,MAXA(VLOOKUP(F128,F$23:G$49,2),0))</f>
        <v>40.000000000000028</v>
      </c>
      <c r="H128" s="13" t="s">
        <v>4</v>
      </c>
      <c r="I128" s="31">
        <f>IF(H128=" ",0,MAXA(VLOOKUP(H128,H$23:I$49,2),0))</f>
        <v>4231</v>
      </c>
      <c r="J128" s="33">
        <f>IF(I128=0,0,MAXA(VLOOKUP(I128,I$23:J$49,2),0))</f>
        <v>38.000000000000014</v>
      </c>
      <c r="K128" s="15" t="s">
        <v>17</v>
      </c>
      <c r="L128" s="31">
        <f>IF(K128=" ",0,MAXA(VLOOKUP(K128,K$23:L$49,2),0))</f>
        <v>2314</v>
      </c>
      <c r="M128" s="34">
        <f>IF(L128=0,0,MAXA(VLOOKUP(L128,L$23:M$49,2),0))</f>
        <v>50</v>
      </c>
      <c r="N128" s="17" t="s">
        <v>29</v>
      </c>
      <c r="O128" s="31">
        <f>IF(N128=" ",0,MAXA(VLOOKUP(N128,N$23:O$49,2),0))</f>
        <v>4213</v>
      </c>
      <c r="P128" s="35">
        <f>IF(O128=0,0,MAXA(VLOOKUP(O128,O$23:P$49,2),0))</f>
        <v>28</v>
      </c>
      <c r="Q128" s="19" t="s">
        <v>16</v>
      </c>
      <c r="R128" s="31">
        <f>IF(Q128=" ",0,MAXA(VLOOKUP(Q128,Q$23:R$49,2),0))</f>
        <v>2143</v>
      </c>
      <c r="S128" s="36">
        <f>IF(R128=0,0,MAXA(VLOOKUP(R128,R$23:S$49,2),0))</f>
        <v>50</v>
      </c>
      <c r="T128" s="21" t="s">
        <v>15</v>
      </c>
      <c r="U128" s="31">
        <f>IF(T128=" ",0,MAXA(VLOOKUP(T128,T$23:U$49,2),0))</f>
        <v>2134</v>
      </c>
      <c r="V128" s="37">
        <f>IF(U128=0,0,MAXA(VLOOKUP(U128,U$23:V$49,2),0))</f>
        <v>50</v>
      </c>
      <c r="W128" s="110">
        <v>35</v>
      </c>
      <c r="X128" s="110">
        <v>35</v>
      </c>
      <c r="Y128" s="110">
        <v>47</v>
      </c>
      <c r="Z128" s="110">
        <v>37</v>
      </c>
      <c r="AA128" s="86">
        <f t="shared" si="99"/>
        <v>119</v>
      </c>
      <c r="AB128" s="87">
        <f t="shared" si="100"/>
        <v>35</v>
      </c>
      <c r="AC128" s="88">
        <f t="shared" si="2"/>
        <v>256.00000000000006</v>
      </c>
      <c r="AD128" s="51">
        <f t="shared" si="3"/>
        <v>410.00000000000006</v>
      </c>
      <c r="AF128" s="99"/>
      <c r="AG128" s="5"/>
    </row>
    <row r="129" spans="1:33" x14ac:dyDescent="0.3">
      <c r="AA129" s="86"/>
      <c r="AB129" s="87"/>
      <c r="AC129" s="88"/>
      <c r="AD129" s="51"/>
    </row>
    <row r="130" spans="1:33" x14ac:dyDescent="0.3">
      <c r="A130" s="104">
        <v>52</v>
      </c>
      <c r="B130" s="104" t="s">
        <v>83</v>
      </c>
      <c r="C130" s="104" t="s">
        <v>55</v>
      </c>
      <c r="D130" s="104" t="s">
        <v>169</v>
      </c>
      <c r="E130" s="10" t="s">
        <v>11</v>
      </c>
      <c r="F130" s="31">
        <f>IF(E130=" ",0,MAXA(VLOOKUP(E130,E$23:F$49,2),0))</f>
        <v>1324</v>
      </c>
      <c r="G130" s="32">
        <f>IF(F130=0,0,MAXA(VLOOKUP(F130,F$23:G$49,2),0))</f>
        <v>50</v>
      </c>
      <c r="H130" s="13" t="s">
        <v>31</v>
      </c>
      <c r="I130" s="31">
        <f>IF(H130=" ",0,MAXA(VLOOKUP(H130,H$23:I$49,2),0))</f>
        <v>4321</v>
      </c>
      <c r="J130" s="33">
        <f>IF(I130=0,0,MAXA(VLOOKUP(I130,I$23:J$49,2),0))</f>
        <v>46.000000000000007</v>
      </c>
      <c r="K130" s="15" t="s">
        <v>24</v>
      </c>
      <c r="L130" s="31">
        <f>IF(K130=" ",0,MAXA(VLOOKUP(K130,K$23:L$49,2),0))</f>
        <v>3241</v>
      </c>
      <c r="M130" s="34">
        <f>IF(L130=0,0,MAXA(VLOOKUP(L130,L$23:M$49,2),0))</f>
        <v>44.000000000000014</v>
      </c>
      <c r="N130" s="17" t="s">
        <v>12</v>
      </c>
      <c r="O130" s="31">
        <f>IF(N130=" ",0,MAXA(VLOOKUP(N130,N$23:O$49,2),0))</f>
        <v>1342</v>
      </c>
      <c r="P130" s="35">
        <f>IF(O130=0,0,MAXA(VLOOKUP(O130,O$23:P$49,2),0))</f>
        <v>48</v>
      </c>
      <c r="Q130" s="19" t="s">
        <v>4</v>
      </c>
      <c r="R130" s="31">
        <f>IF(Q130=" ",0,MAXA(VLOOKUP(Q130,Q$23:R$49,2),0))</f>
        <v>4231</v>
      </c>
      <c r="S130" s="36">
        <f>IF(R130=0,0,MAXA(VLOOKUP(R130,R$23:S$49,2),0))</f>
        <v>37.000000000000028</v>
      </c>
      <c r="T130" s="21" t="s">
        <v>17</v>
      </c>
      <c r="U130" s="31">
        <f>IF(T130=" ",0,MAXA(VLOOKUP(T130,T$23:U$49,2),0))</f>
        <v>2314</v>
      </c>
      <c r="V130" s="37">
        <f>IF(U130=0,0,MAXA(VLOOKUP(U130,U$23:V$49,2),0))</f>
        <v>48</v>
      </c>
      <c r="W130" s="23">
        <v>30</v>
      </c>
      <c r="X130" s="24">
        <v>45</v>
      </c>
      <c r="Y130" s="25">
        <v>46</v>
      </c>
      <c r="Z130" s="26">
        <v>45</v>
      </c>
      <c r="AA130" s="86">
        <f t="shared" si="99"/>
        <v>136</v>
      </c>
      <c r="AB130" s="87">
        <f t="shared" si="100"/>
        <v>30</v>
      </c>
      <c r="AC130" s="88">
        <f t="shared" si="2"/>
        <v>273</v>
      </c>
      <c r="AD130" s="51">
        <f t="shared" si="3"/>
        <v>439</v>
      </c>
      <c r="AF130" s="99"/>
      <c r="AG130" s="5"/>
    </row>
    <row r="131" spans="1:33" x14ac:dyDescent="0.3">
      <c r="A131" s="104"/>
      <c r="B131" s="104"/>
      <c r="C131" s="104"/>
      <c r="D131" s="104"/>
      <c r="F131" s="31"/>
      <c r="G131" s="32"/>
      <c r="I131" s="31"/>
      <c r="J131" s="33"/>
      <c r="L131" s="31"/>
      <c r="M131" s="34"/>
      <c r="O131" s="31"/>
      <c r="P131" s="35"/>
      <c r="R131" s="31"/>
      <c r="S131" s="36"/>
      <c r="U131" s="31"/>
      <c r="V131" s="37"/>
      <c r="AA131" s="86"/>
      <c r="AB131" s="87"/>
      <c r="AC131" s="88"/>
      <c r="AD131" s="51"/>
      <c r="AF131" s="99"/>
      <c r="AG131" s="5"/>
    </row>
    <row r="132" spans="1:33" x14ac:dyDescent="0.3">
      <c r="A132" s="104">
        <v>54</v>
      </c>
      <c r="B132" s="104" t="s">
        <v>84</v>
      </c>
      <c r="C132" s="104" t="s">
        <v>85</v>
      </c>
      <c r="D132" s="104" t="s">
        <v>169</v>
      </c>
      <c r="E132" s="10" t="s">
        <v>14</v>
      </c>
      <c r="F132" s="31">
        <f>IF(E132=" ",0,MAXA(VLOOKUP(E132,E$23:F$49,2),0))</f>
        <v>1432</v>
      </c>
      <c r="G132" s="32">
        <f>IF(F132=0,0,MAXA(VLOOKUP(F132,F$23:G$49,2),0))</f>
        <v>40.000000000000028</v>
      </c>
      <c r="H132" s="13" t="s">
        <v>4</v>
      </c>
      <c r="I132" s="31">
        <f>IF(H132=" ",0,MAXA(VLOOKUP(H132,H$23:I$49,2),0))</f>
        <v>4231</v>
      </c>
      <c r="J132" s="33">
        <f>IF(I132=0,0,MAXA(VLOOKUP(I132,I$23:J$49,2),0))</f>
        <v>38.000000000000014</v>
      </c>
      <c r="K132" s="15" t="s">
        <v>15</v>
      </c>
      <c r="L132" s="31">
        <f>IF(K132=" ",0,MAXA(VLOOKUP(K132,K$23:L$49,2),0))</f>
        <v>2134</v>
      </c>
      <c r="M132" s="34">
        <f>IF(L132=0,0,MAXA(VLOOKUP(L132,L$23:M$49,2),0))</f>
        <v>48</v>
      </c>
      <c r="N132" s="17" t="s">
        <v>12</v>
      </c>
      <c r="O132" s="31">
        <f>IF(N132=" ",0,MAXA(VLOOKUP(N132,N$23:O$49,2),0))</f>
        <v>1342</v>
      </c>
      <c r="P132" s="35">
        <f>IF(O132=0,0,MAXA(VLOOKUP(O132,O$23:P$49,2),0))</f>
        <v>48</v>
      </c>
      <c r="Q132" s="19" t="s">
        <v>27</v>
      </c>
      <c r="R132" s="31">
        <f>IF(Q132=" ",0,MAXA(VLOOKUP(Q132,Q$23:R$49,2),0))</f>
        <v>4123</v>
      </c>
      <c r="S132" s="36">
        <f>IF(R132=0,0,MAXA(VLOOKUP(R132,R$23:S$49,2),0))</f>
        <v>38</v>
      </c>
      <c r="T132" s="21" t="s">
        <v>15</v>
      </c>
      <c r="U132" s="31">
        <f>IF(T132=" ",0,MAXA(VLOOKUP(T132,T$23:U$49,2),0))</f>
        <v>2134</v>
      </c>
      <c r="V132" s="37">
        <f>IF(U132=0,0,MAXA(VLOOKUP(U132,U$23:V$49,2),0))</f>
        <v>50</v>
      </c>
      <c r="W132" s="23">
        <v>35</v>
      </c>
      <c r="X132" s="24">
        <v>43</v>
      </c>
      <c r="Y132" s="25">
        <v>43</v>
      </c>
      <c r="Z132" s="26">
        <v>44</v>
      </c>
      <c r="AA132" s="86">
        <f t="shared" si="99"/>
        <v>130</v>
      </c>
      <c r="AB132" s="87">
        <f t="shared" si="100"/>
        <v>35</v>
      </c>
      <c r="AC132" s="88">
        <f t="shared" ref="AC132" si="101">SUM(G132,J132,M132,P132,S132,V132)</f>
        <v>262.00000000000006</v>
      </c>
      <c r="AD132" s="51">
        <f t="shared" ref="AD132" si="102">SUM(AA132,AB132,AC132)</f>
        <v>427.00000000000006</v>
      </c>
      <c r="AF132" s="99"/>
      <c r="AG132" s="5"/>
    </row>
    <row r="133" spans="1:33" x14ac:dyDescent="0.3">
      <c r="AA133" s="86"/>
      <c r="AB133" s="87"/>
      <c r="AC133" s="88"/>
      <c r="AD133" s="51"/>
      <c r="AF133" s="99"/>
      <c r="AG133" s="5"/>
    </row>
    <row r="134" spans="1:33" x14ac:dyDescent="0.3">
      <c r="A134" s="104">
        <v>64</v>
      </c>
      <c r="B134" s="104" t="s">
        <v>88</v>
      </c>
      <c r="C134" s="104" t="s">
        <v>57</v>
      </c>
      <c r="D134" s="104" t="s">
        <v>169</v>
      </c>
      <c r="E134" s="10" t="s">
        <v>28</v>
      </c>
      <c r="F134" s="31">
        <f>IF(E134=" ",0,MAXA(VLOOKUP(E134,E$23:F$49,2),0))</f>
        <v>4132</v>
      </c>
      <c r="G134" s="32">
        <f>IF(F134=0,0,MAXA(VLOOKUP(F134,F$23:G$49,2),0))</f>
        <v>30.000000000000043</v>
      </c>
      <c r="H134" s="13" t="s">
        <v>25</v>
      </c>
      <c r="I134" s="31">
        <f>IF(H134=" ",0,MAXA(VLOOKUP(H134,H$23:I$49,2),0))</f>
        <v>3412</v>
      </c>
      <c r="J134" s="33">
        <f>IF(I134=0,0,MAXA(VLOOKUP(I134,I$23:J$49,2),0))</f>
        <v>50</v>
      </c>
      <c r="K134" s="15" t="s">
        <v>16</v>
      </c>
      <c r="L134" s="31">
        <f>IF(K134=" ",0,MAXA(VLOOKUP(K134,K$23:L$49,2),0))</f>
        <v>2143</v>
      </c>
      <c r="M134" s="34">
        <f>IF(L134=0,0,MAXA(VLOOKUP(L134,L$23:M$49,2),0))</f>
        <v>42.000000000000014</v>
      </c>
      <c r="N134" s="17" t="s">
        <v>28</v>
      </c>
      <c r="O134" s="31">
        <f>IF(N134=" ",0,MAXA(VLOOKUP(N134,N$23:O$49,2),0))</f>
        <v>4132</v>
      </c>
      <c r="P134" s="35">
        <f>IF(O134=0,0,MAXA(VLOOKUP(O134,O$23:P$49,2),0))</f>
        <v>45</v>
      </c>
      <c r="Q134" s="19" t="s">
        <v>17</v>
      </c>
      <c r="R134" s="31">
        <f>IF(Q134=" ",0,MAXA(VLOOKUP(Q134,Q$23:R$49,2),0))</f>
        <v>2314</v>
      </c>
      <c r="S134" s="36">
        <f>IF(R134=0,0,MAXA(VLOOKUP(R134,R$23:S$49,2),0))</f>
        <v>42.000000000000057</v>
      </c>
      <c r="T134" s="21" t="s">
        <v>21</v>
      </c>
      <c r="U134" s="31">
        <f>IF(T134=" ",0,MAXA(VLOOKUP(T134,T$23:U$49,2),0))</f>
        <v>3124</v>
      </c>
      <c r="V134" s="37">
        <f>IF(U134=0,0,MAXA(VLOOKUP(U134,U$23:V$49,2),0))</f>
        <v>40</v>
      </c>
      <c r="W134" s="110">
        <v>15</v>
      </c>
      <c r="X134" s="110">
        <v>47</v>
      </c>
      <c r="Y134" s="110">
        <v>47</v>
      </c>
      <c r="Z134" s="110">
        <v>45</v>
      </c>
      <c r="AA134" s="86">
        <f t="shared" si="99"/>
        <v>139</v>
      </c>
      <c r="AB134" s="87">
        <f t="shared" si="100"/>
        <v>15</v>
      </c>
      <c r="AC134" s="88">
        <f t="shared" ref="AC134" si="103">SUM(G134,J134,M134,P134,S134,V134)</f>
        <v>249.00000000000011</v>
      </c>
      <c r="AD134" s="51">
        <f t="shared" ref="AD134" si="104">SUM(AA134,AB134,AC134)</f>
        <v>403.00000000000011</v>
      </c>
      <c r="AF134" s="99"/>
      <c r="AG134" s="5"/>
    </row>
    <row r="135" spans="1:33" x14ac:dyDescent="0.3">
      <c r="AA135" s="86"/>
      <c r="AB135" s="87"/>
      <c r="AC135" s="88"/>
      <c r="AD135" s="51"/>
      <c r="AF135" s="99"/>
      <c r="AG135" s="5"/>
    </row>
    <row r="136" spans="1:33" x14ac:dyDescent="0.3">
      <c r="A136" s="104">
        <v>63</v>
      </c>
      <c r="B136" s="104" t="s">
        <v>87</v>
      </c>
      <c r="C136" s="104" t="s">
        <v>57</v>
      </c>
      <c r="D136" s="104" t="s">
        <v>169</v>
      </c>
      <c r="E136" s="10" t="s">
        <v>14</v>
      </c>
      <c r="F136" s="31">
        <f>IF(E136=" ",0,MAXA(VLOOKUP(E136,E$23:F$49,2),0))</f>
        <v>1432</v>
      </c>
      <c r="G136" s="32">
        <f>IF(F136=0,0,MAXA(VLOOKUP(F136,F$23:G$49,2),0))</f>
        <v>40.000000000000028</v>
      </c>
      <c r="H136" s="13" t="s">
        <v>4</v>
      </c>
      <c r="I136" s="31">
        <f>IF(H136=" ",0,MAXA(VLOOKUP(H136,H$23:I$49,2),0))</f>
        <v>4231</v>
      </c>
      <c r="J136" s="33">
        <f>IF(I136=0,0,MAXA(VLOOKUP(I136,I$23:J$49,2),0))</f>
        <v>38.000000000000014</v>
      </c>
      <c r="K136" s="15" t="s">
        <v>13</v>
      </c>
      <c r="L136" s="31">
        <f>IF(K136=" ",0,MAXA(VLOOKUP(K136,K$23:L$49,2),0))</f>
        <v>1423</v>
      </c>
      <c r="M136" s="34">
        <f>IF(L136=0,0,MAXA(VLOOKUP(L136,L$23:M$49,2),0))</f>
        <v>30.000000000000028</v>
      </c>
      <c r="N136" s="17" t="s">
        <v>12</v>
      </c>
      <c r="O136" s="31">
        <f>IF(N136=" ",0,MAXA(VLOOKUP(N136,N$23:O$49,2),0))</f>
        <v>1342</v>
      </c>
      <c r="P136" s="35">
        <f>IF(O136=0,0,MAXA(VLOOKUP(O136,O$23:P$49,2),0))</f>
        <v>48</v>
      </c>
      <c r="Q136" s="19" t="s">
        <v>18</v>
      </c>
      <c r="R136" s="31">
        <f>IF(Q136=" ",0,MAXA(VLOOKUP(Q136,Q$23:R$49,2),0))</f>
        <v>2341</v>
      </c>
      <c r="S136" s="36">
        <f>IF(R136=0,0,MAXA(VLOOKUP(R136,R$23:S$49,2),0))</f>
        <v>40.000000000000057</v>
      </c>
      <c r="T136" s="21" t="s">
        <v>11</v>
      </c>
      <c r="U136" s="31">
        <f>IF(T136=" ",0,MAXA(VLOOKUP(T136,T$23:U$49,2),0))</f>
        <v>1324</v>
      </c>
      <c r="V136" s="37">
        <f>IF(U136=0,0,MAXA(VLOOKUP(U136,U$23:V$49,2),0))</f>
        <v>42</v>
      </c>
      <c r="W136" s="23">
        <v>15</v>
      </c>
      <c r="X136" s="24">
        <v>38</v>
      </c>
      <c r="Y136" s="25">
        <v>37</v>
      </c>
      <c r="Z136" s="26">
        <v>40</v>
      </c>
      <c r="AA136" s="86">
        <f t="shared" si="99"/>
        <v>115</v>
      </c>
      <c r="AB136" s="87">
        <f t="shared" si="100"/>
        <v>15</v>
      </c>
      <c r="AC136" s="88">
        <f t="shared" ref="AC136" si="105">SUM(G136,J136,M136,P136,S136,V136)</f>
        <v>238.00000000000011</v>
      </c>
      <c r="AD136" s="51">
        <f t="shared" ref="AD136" si="106">SUM(AA136,AB136,AC136)</f>
        <v>368.00000000000011</v>
      </c>
      <c r="AF136" s="99"/>
      <c r="AG136" s="5"/>
    </row>
    <row r="137" spans="1:33" x14ac:dyDescent="0.3">
      <c r="AA137" s="86"/>
      <c r="AB137" s="87"/>
      <c r="AC137" s="88"/>
      <c r="AD137" s="51"/>
    </row>
    <row r="138" spans="1:33" x14ac:dyDescent="0.3">
      <c r="A138" s="104">
        <v>72</v>
      </c>
      <c r="B138" s="104" t="s">
        <v>92</v>
      </c>
      <c r="C138" s="104" t="s">
        <v>85</v>
      </c>
      <c r="D138" s="104" t="s">
        <v>169</v>
      </c>
      <c r="E138" s="10" t="s">
        <v>13</v>
      </c>
      <c r="F138" s="31">
        <f>IF(E138=" ",0,MAXA(VLOOKUP(E138,E$23:F$49,2),0))</f>
        <v>1423</v>
      </c>
      <c r="G138" s="32">
        <f>IF(F138=0,0,MAXA(VLOOKUP(F138,F$23:G$49,2),0))</f>
        <v>38.000000000000028</v>
      </c>
      <c r="H138" s="13" t="s">
        <v>20</v>
      </c>
      <c r="I138" s="31">
        <f>IF(H138=" ",0,MAXA(VLOOKUP(H138,H$23:I$49,2),0))</f>
        <v>2431</v>
      </c>
      <c r="J138" s="33">
        <f>IF(I138=0,0,MAXA(VLOOKUP(I138,I$23:J$49,2),0))</f>
        <v>32.000000000000021</v>
      </c>
      <c r="K138" s="15" t="s">
        <v>17</v>
      </c>
      <c r="L138" s="31">
        <f>IF(K138=" ",0,MAXA(VLOOKUP(K138,K$23:L$49,2),0))</f>
        <v>2314</v>
      </c>
      <c r="M138" s="34">
        <f>IF(L138=0,0,MAXA(VLOOKUP(L138,L$23:M$49,2),0))</f>
        <v>50</v>
      </c>
      <c r="N138" s="17" t="s">
        <v>14</v>
      </c>
      <c r="O138" s="31">
        <f>IF(N138=" ",0,MAXA(VLOOKUP(N138,N$23:O$49,2),0))</f>
        <v>1432</v>
      </c>
      <c r="P138" s="35">
        <f>IF(O138=0,0,MAXA(VLOOKUP(O138,O$23:P$49,2),0))</f>
        <v>50</v>
      </c>
      <c r="Q138" s="19" t="s">
        <v>29</v>
      </c>
      <c r="R138" s="31">
        <f>IF(Q138=" ",0,MAXA(VLOOKUP(Q138,Q$23:R$49,2),0))</f>
        <v>4213</v>
      </c>
      <c r="S138" s="36">
        <f>IF(R138=0,0,MAXA(VLOOKUP(R138,R$23:S$49,2),0))</f>
        <v>42</v>
      </c>
      <c r="T138" s="21" t="s">
        <v>21</v>
      </c>
      <c r="U138" s="31">
        <f>IF(T138=" ",0,MAXA(VLOOKUP(T138,T$23:U$49,2),0))</f>
        <v>3124</v>
      </c>
      <c r="V138" s="37">
        <f>IF(U138=0,0,MAXA(VLOOKUP(U138,U$23:V$49,2),0))</f>
        <v>40</v>
      </c>
      <c r="W138" s="110">
        <v>20</v>
      </c>
      <c r="X138" s="110">
        <v>44</v>
      </c>
      <c r="Y138" s="110">
        <v>46</v>
      </c>
      <c r="Z138" s="110">
        <v>44</v>
      </c>
      <c r="AA138" s="86">
        <f t="shared" si="99"/>
        <v>134</v>
      </c>
      <c r="AB138" s="87">
        <f t="shared" si="100"/>
        <v>20</v>
      </c>
      <c r="AC138" s="88">
        <f t="shared" si="2"/>
        <v>252.00000000000006</v>
      </c>
      <c r="AD138" s="51">
        <f t="shared" si="3"/>
        <v>406.00000000000006</v>
      </c>
      <c r="AF138" s="99"/>
      <c r="AG138" s="5"/>
    </row>
    <row r="139" spans="1:33" x14ac:dyDescent="0.3">
      <c r="W139" s="110"/>
      <c r="X139" s="110"/>
      <c r="Y139" s="110"/>
      <c r="Z139" s="110"/>
      <c r="AA139" s="86"/>
      <c r="AB139" s="87"/>
      <c r="AC139" s="88"/>
      <c r="AD139" s="51"/>
    </row>
    <row r="140" spans="1:33" x14ac:dyDescent="0.3">
      <c r="A140" s="104">
        <v>73</v>
      </c>
      <c r="B140" s="104" t="s">
        <v>93</v>
      </c>
      <c r="C140" s="104" t="s">
        <v>94</v>
      </c>
      <c r="D140" s="104" t="s">
        <v>169</v>
      </c>
      <c r="E140" s="10" t="s">
        <v>21</v>
      </c>
      <c r="F140" s="31">
        <f>IF(E140=" ",0,MAXA(VLOOKUP(E140,E$23:F$49,2),0))</f>
        <v>3124</v>
      </c>
      <c r="G140" s="32">
        <f>IF(F140=0,0,MAXA(VLOOKUP(F140,F$23:G$49,2),0))</f>
        <v>46</v>
      </c>
      <c r="H140" s="13" t="s">
        <v>10</v>
      </c>
      <c r="I140" s="31">
        <f>IF(H140=" ",0,MAXA(VLOOKUP(H140,H$23:I$49,2),0))</f>
        <v>1243</v>
      </c>
      <c r="J140" s="33">
        <f>IF(I140=0,0,MAXA(VLOOKUP(I140,I$23:J$49,2),0))</f>
        <v>24.000000000000014</v>
      </c>
      <c r="K140" s="15" t="s">
        <v>15</v>
      </c>
      <c r="L140" s="31">
        <f>IF(K140=" ",0,MAXA(VLOOKUP(K140,K$23:L$49,2),0))</f>
        <v>2134</v>
      </c>
      <c r="M140" s="34">
        <f>IF(L140=0,0,MAXA(VLOOKUP(L140,L$23:M$49,2),0))</f>
        <v>48</v>
      </c>
      <c r="N140" s="17" t="s">
        <v>14</v>
      </c>
      <c r="O140" s="31">
        <f>IF(N140=" ",0,MAXA(VLOOKUP(N140,N$23:O$49,2),0))</f>
        <v>1432</v>
      </c>
      <c r="P140" s="35">
        <f>IF(O140=0,0,MAXA(VLOOKUP(O140,O$23:P$49,2),0))</f>
        <v>50</v>
      </c>
      <c r="Q140" s="19" t="s">
        <v>16</v>
      </c>
      <c r="R140" s="31">
        <f>IF(Q140=" ",0,MAXA(VLOOKUP(Q140,Q$23:R$49,2),0))</f>
        <v>2143</v>
      </c>
      <c r="S140" s="36">
        <f>IF(R140=0,0,MAXA(VLOOKUP(R140,R$23:S$49,2),0))</f>
        <v>50</v>
      </c>
      <c r="T140" s="21" t="s">
        <v>15</v>
      </c>
      <c r="U140" s="31">
        <f>IF(T140=" ",0,MAXA(VLOOKUP(T140,T$23:U$49,2),0))</f>
        <v>2134</v>
      </c>
      <c r="V140" s="37">
        <f>IF(U140=0,0,MAXA(VLOOKUP(U140,U$23:V$49,2),0))</f>
        <v>50</v>
      </c>
      <c r="W140" s="110">
        <v>25</v>
      </c>
      <c r="X140" s="111">
        <v>44</v>
      </c>
      <c r="Y140" s="111">
        <v>46</v>
      </c>
      <c r="Z140" s="111">
        <v>44</v>
      </c>
      <c r="AA140" s="86">
        <f t="shared" si="99"/>
        <v>134</v>
      </c>
      <c r="AB140" s="87">
        <f t="shared" si="100"/>
        <v>25</v>
      </c>
      <c r="AC140" s="88">
        <f t="shared" si="2"/>
        <v>268</v>
      </c>
      <c r="AD140" s="51">
        <f t="shared" si="3"/>
        <v>427</v>
      </c>
      <c r="AF140" s="99"/>
      <c r="AG140" s="5"/>
    </row>
    <row r="141" spans="1:33" x14ac:dyDescent="0.3">
      <c r="AA141" s="86"/>
      <c r="AB141" s="87"/>
      <c r="AC141" s="88"/>
      <c r="AD141" s="51"/>
    </row>
    <row r="142" spans="1:33" x14ac:dyDescent="0.3">
      <c r="A142" s="104">
        <v>71</v>
      </c>
      <c r="B142" s="104" t="s">
        <v>89</v>
      </c>
      <c r="C142" s="104" t="s">
        <v>90</v>
      </c>
      <c r="D142" s="104" t="s">
        <v>91</v>
      </c>
      <c r="E142" s="10" t="s">
        <v>26</v>
      </c>
      <c r="F142" s="31">
        <f>IF(E142=" ",0,MAXA(VLOOKUP(E142,E$23:F$49,2),0))</f>
        <v>3421</v>
      </c>
      <c r="G142" s="32">
        <f>IF(F142=0,0,MAXA(VLOOKUP(F142,F$23:G$49,2),0))</f>
        <v>26.000000000000028</v>
      </c>
      <c r="H142" s="13" t="s">
        <v>15</v>
      </c>
      <c r="I142" s="31">
        <f>IF(H142=" ",0,MAXA(VLOOKUP(H142,H$23:I$49,2),0))</f>
        <v>2134</v>
      </c>
      <c r="J142" s="33">
        <f>IF(I142=0,0,MAXA(VLOOKUP(I142,I$23:J$49,2),0))</f>
        <v>24.000000000000021</v>
      </c>
      <c r="K142" s="15" t="s">
        <v>23</v>
      </c>
      <c r="L142" s="31">
        <f>IF(K142=" ",0,MAXA(VLOOKUP(K142,K$23:L$49,2),0))</f>
        <v>3214</v>
      </c>
      <c r="M142" s="34">
        <f>IF(L142=0,0,MAXA(VLOOKUP(L142,L$23:M$49,2),0))</f>
        <v>48</v>
      </c>
      <c r="N142" s="17" t="s">
        <v>27</v>
      </c>
      <c r="O142" s="31">
        <f>IF(N142=" ",0,MAXA(VLOOKUP(N142,N$23:O$49,2),0))</f>
        <v>4123</v>
      </c>
      <c r="P142" s="35">
        <f>IF(O142=0,0,MAXA(VLOOKUP(O142,O$23:P$49,2),0))</f>
        <v>40</v>
      </c>
      <c r="Q142" s="19" t="s">
        <v>10</v>
      </c>
      <c r="R142" s="31">
        <f>IF(Q142=" ",0,MAXA(VLOOKUP(Q142,Q$23:R$49,2),0))</f>
        <v>1243</v>
      </c>
      <c r="S142" s="36">
        <f>IF(R142=0,0,MAXA(VLOOKUP(R142,R$23:S$49,2),0))</f>
        <v>46</v>
      </c>
      <c r="T142" s="21" t="s">
        <v>15</v>
      </c>
      <c r="U142" s="31">
        <f>IF(T142=" ",0,MAXA(VLOOKUP(T142,T$23:U$49,2),0))</f>
        <v>2134</v>
      </c>
      <c r="V142" s="37">
        <f>IF(U142=0,0,MAXA(VLOOKUP(U142,U$23:V$49,2),0))</f>
        <v>50</v>
      </c>
      <c r="W142" s="23">
        <v>20</v>
      </c>
      <c r="X142" s="24">
        <v>38</v>
      </c>
      <c r="Y142" s="25">
        <v>44</v>
      </c>
      <c r="Z142" s="26">
        <v>38</v>
      </c>
      <c r="AA142" s="86">
        <f t="shared" si="99"/>
        <v>120</v>
      </c>
      <c r="AB142" s="87">
        <f t="shared" si="100"/>
        <v>20</v>
      </c>
      <c r="AC142" s="88">
        <f t="shared" si="2"/>
        <v>234.00000000000006</v>
      </c>
      <c r="AD142" s="51">
        <f t="shared" si="3"/>
        <v>374.00000000000006</v>
      </c>
      <c r="AF142" s="99"/>
      <c r="AG142" s="5"/>
    </row>
    <row r="143" spans="1:33" x14ac:dyDescent="0.3">
      <c r="AA143" s="86"/>
      <c r="AB143" s="87"/>
      <c r="AC143" s="88"/>
      <c r="AD143" s="51"/>
    </row>
    <row r="144" spans="1:33" x14ac:dyDescent="0.3">
      <c r="A144" s="104">
        <v>2101</v>
      </c>
      <c r="B144" s="104" t="s">
        <v>170</v>
      </c>
      <c r="C144" s="104" t="s">
        <v>171</v>
      </c>
      <c r="D144" s="104" t="s">
        <v>172</v>
      </c>
      <c r="E144" s="10" t="s">
        <v>9</v>
      </c>
      <c r="F144" s="31">
        <f>IF(E144=" ",0,MAXA(VLOOKUP(E144,E$23:F$49,2),0))</f>
        <v>1234</v>
      </c>
      <c r="G144" s="32">
        <f>IF(F144=0,0,MAXA(VLOOKUP(F144,F$23:G$49,2),0))</f>
        <v>48</v>
      </c>
      <c r="H144" s="13" t="s">
        <v>18</v>
      </c>
      <c r="I144" s="31">
        <f>IF(H144=" ",0,MAXA(VLOOKUP(H144,H$23:I$49,2),0))</f>
        <v>2341</v>
      </c>
      <c r="J144" s="33">
        <f>IF(I144=0,0,MAXA(VLOOKUP(I144,I$23:J$49,2),0))</f>
        <v>34.000000000000021</v>
      </c>
      <c r="K144" s="15" t="s">
        <v>24</v>
      </c>
      <c r="L144" s="31">
        <f>IF(K144=" ",0,MAXA(VLOOKUP(K144,K$23:L$49,2),0))</f>
        <v>3241</v>
      </c>
      <c r="M144" s="34">
        <f>IF(L144=0,0,MAXA(VLOOKUP(L144,L$23:M$49,2),0))</f>
        <v>44.000000000000014</v>
      </c>
      <c r="N144" s="17" t="s">
        <v>12</v>
      </c>
      <c r="O144" s="31">
        <f>IF(N144=" ",0,MAXA(VLOOKUP(N144,N$23:O$49,2),0))</f>
        <v>1342</v>
      </c>
      <c r="P144" s="35">
        <f>IF(O144=0,0,MAXA(VLOOKUP(O144,O$23:P$49,2),0))</f>
        <v>48</v>
      </c>
      <c r="Q144" s="19" t="s">
        <v>10</v>
      </c>
      <c r="R144" s="31">
        <f>IF(Q144=" ",0,MAXA(VLOOKUP(Q144,Q$23:R$49,2),0))</f>
        <v>1243</v>
      </c>
      <c r="S144" s="36">
        <f>IF(R144=0,0,MAXA(VLOOKUP(R144,R$23:S$49,2),0))</f>
        <v>46</v>
      </c>
      <c r="T144" s="21" t="s">
        <v>17</v>
      </c>
      <c r="U144" s="31">
        <f>IF(T144=" ",0,MAXA(VLOOKUP(T144,T$23:U$49,2),0))</f>
        <v>2314</v>
      </c>
      <c r="V144" s="37">
        <f>IF(U144=0,0,MAXA(VLOOKUP(U144,U$23:V$49,2),0))</f>
        <v>48</v>
      </c>
      <c r="W144" s="23">
        <v>25</v>
      </c>
      <c r="X144" s="24">
        <v>45</v>
      </c>
      <c r="Y144" s="25">
        <v>48</v>
      </c>
      <c r="Z144" s="26">
        <v>45</v>
      </c>
      <c r="AA144" s="86">
        <f t="shared" si="99"/>
        <v>138</v>
      </c>
      <c r="AB144" s="87">
        <f t="shared" si="100"/>
        <v>25</v>
      </c>
      <c r="AC144" s="88">
        <f t="shared" si="2"/>
        <v>268.00000000000006</v>
      </c>
      <c r="AD144" s="51">
        <f t="shared" si="3"/>
        <v>431.00000000000006</v>
      </c>
      <c r="AF144" s="99"/>
      <c r="AG144" s="5"/>
    </row>
    <row r="145" spans="1:33" x14ac:dyDescent="0.3">
      <c r="W145" s="110"/>
      <c r="X145" s="110"/>
      <c r="Y145" s="110"/>
      <c r="Z145" s="110"/>
      <c r="AA145" s="86"/>
      <c r="AB145" s="87"/>
      <c r="AC145" s="88"/>
      <c r="AD145" s="51"/>
    </row>
    <row r="146" spans="1:33" x14ac:dyDescent="0.3">
      <c r="A146" s="104">
        <v>2111</v>
      </c>
      <c r="B146" s="104" t="s">
        <v>173</v>
      </c>
      <c r="C146" s="104" t="s">
        <v>171</v>
      </c>
      <c r="D146" s="104" t="s">
        <v>172</v>
      </c>
      <c r="E146" s="10" t="s">
        <v>10</v>
      </c>
      <c r="F146" s="31">
        <f>IF(E146=" ",0,MAXA(VLOOKUP(E146,E$23:F$49,2),0))</f>
        <v>1243</v>
      </c>
      <c r="G146" s="32">
        <f>IF(F146=0,0,MAXA(VLOOKUP(F146,F$23:G$49,2),0))</f>
        <v>42.000000000000014</v>
      </c>
      <c r="H146" s="13" t="s">
        <v>19</v>
      </c>
      <c r="I146" s="31">
        <f>IF(H146=" ",0,MAXA(VLOOKUP(H146,H$23:I$49,2),0))</f>
        <v>2413</v>
      </c>
      <c r="J146" s="33">
        <f>IF(I146=0,0,MAXA(VLOOKUP(I146,I$23:J$49,2),0))</f>
        <v>26.000000000000021</v>
      </c>
      <c r="K146" s="15" t="s">
        <v>16</v>
      </c>
      <c r="L146" s="31">
        <f>IF(K146=" ",0,MAXA(VLOOKUP(K146,K$23:L$49,2),0))</f>
        <v>2143</v>
      </c>
      <c r="M146" s="34">
        <f>IF(L146=0,0,MAXA(VLOOKUP(L146,L$23:M$49,2),0))</f>
        <v>42.000000000000014</v>
      </c>
      <c r="N146" s="17" t="s">
        <v>11</v>
      </c>
      <c r="O146" s="31">
        <f>IF(N146=" ",0,MAXA(VLOOKUP(N146,N$23:O$49,2),0))</f>
        <v>1324</v>
      </c>
      <c r="P146" s="35">
        <f>IF(O146=0,0,MAXA(VLOOKUP(O146,O$23:P$49,2),0))</f>
        <v>41</v>
      </c>
      <c r="Q146" s="19" t="s">
        <v>16</v>
      </c>
      <c r="R146" s="31">
        <f>IF(Q146=" ",0,MAXA(VLOOKUP(Q146,Q$23:R$49,2),0))</f>
        <v>2143</v>
      </c>
      <c r="S146" s="36">
        <f>IF(R146=0,0,MAXA(VLOOKUP(R146,R$23:S$49,2),0))</f>
        <v>50</v>
      </c>
      <c r="T146" s="21" t="s">
        <v>23</v>
      </c>
      <c r="U146" s="31">
        <f>IF(T146=" ",0,MAXA(VLOOKUP(T146,T$23:U$49,2),0))</f>
        <v>3214</v>
      </c>
      <c r="V146" s="37">
        <f>IF(U146=0,0,MAXA(VLOOKUP(U146,U$23:V$49,2),0))</f>
        <v>43</v>
      </c>
      <c r="W146" s="23">
        <v>25</v>
      </c>
      <c r="X146" s="24">
        <v>38</v>
      </c>
      <c r="Y146" s="25">
        <v>38</v>
      </c>
      <c r="Z146" s="26">
        <v>32</v>
      </c>
      <c r="AA146" s="86">
        <f t="shared" si="99"/>
        <v>108</v>
      </c>
      <c r="AB146" s="87">
        <f t="shared" si="100"/>
        <v>25</v>
      </c>
      <c r="AC146" s="88">
        <f t="shared" si="2"/>
        <v>244.00000000000006</v>
      </c>
      <c r="AD146" s="51">
        <f t="shared" si="3"/>
        <v>377.00000000000006</v>
      </c>
      <c r="AF146" s="99"/>
      <c r="AG146" s="5"/>
    </row>
    <row r="147" spans="1:33" x14ac:dyDescent="0.3">
      <c r="A147" s="104"/>
      <c r="B147" s="104"/>
      <c r="C147" s="104"/>
      <c r="D147" s="104"/>
      <c r="F147" s="31"/>
      <c r="G147" s="32"/>
      <c r="I147" s="31"/>
      <c r="J147" s="33"/>
      <c r="L147" s="31"/>
      <c r="M147" s="34"/>
      <c r="O147" s="31"/>
      <c r="P147" s="35"/>
      <c r="R147" s="31"/>
      <c r="S147" s="36"/>
      <c r="U147" s="31"/>
      <c r="V147" s="37"/>
      <c r="AA147" s="86"/>
      <c r="AB147" s="87"/>
      <c r="AC147" s="88"/>
      <c r="AD147" s="51"/>
      <c r="AF147" s="99"/>
      <c r="AG147" s="5"/>
    </row>
    <row r="148" spans="1:33" x14ac:dyDescent="0.3">
      <c r="A148" s="104">
        <v>2121</v>
      </c>
      <c r="B148" s="104" t="s">
        <v>174</v>
      </c>
      <c r="C148" s="104" t="s">
        <v>112</v>
      </c>
      <c r="D148" s="104" t="s">
        <v>175</v>
      </c>
      <c r="E148" s="10" t="s">
        <v>23</v>
      </c>
      <c r="F148" s="31">
        <f>IF(E148=" ",0,MAXA(VLOOKUP(E148,E$23:F$49,2),0))</f>
        <v>3214</v>
      </c>
      <c r="G148" s="32">
        <f>IF(F148=0,0,MAXA(VLOOKUP(F148,F$23:G$49,2),0))</f>
        <v>40</v>
      </c>
      <c r="H148" s="13" t="s">
        <v>20</v>
      </c>
      <c r="I148" s="31">
        <f>IF(H148=" ",0,MAXA(VLOOKUP(H148,H$23:I$49,2),0))</f>
        <v>2431</v>
      </c>
      <c r="J148" s="33">
        <f>IF(I148=0,0,MAXA(VLOOKUP(I148,I$23:J$49,2),0))</f>
        <v>32.000000000000021</v>
      </c>
      <c r="K148" s="15" t="s">
        <v>15</v>
      </c>
      <c r="L148" s="31">
        <f>IF(K148=" ",0,MAXA(VLOOKUP(K148,K$23:L$49,2),0))</f>
        <v>2134</v>
      </c>
      <c r="M148" s="34">
        <f>IF(L148=0,0,MAXA(VLOOKUP(L148,L$23:M$49,2),0))</f>
        <v>48</v>
      </c>
      <c r="N148" s="17" t="s">
        <v>19</v>
      </c>
      <c r="O148" s="31">
        <f>IF(N148=" ",0,MAXA(VLOOKUP(N148,N$23:O$49,2),0))</f>
        <v>2413</v>
      </c>
      <c r="P148" s="35">
        <f>IF(O148=0,0,MAXA(VLOOKUP(O148,O$23:P$49,2),0))</f>
        <v>21</v>
      </c>
      <c r="Q148" s="19" t="s">
        <v>11</v>
      </c>
      <c r="R148" s="31">
        <f>IF(Q148=" ",0,MAXA(VLOOKUP(Q148,Q$23:R$49,2),0))</f>
        <v>1324</v>
      </c>
      <c r="S148" s="36">
        <f>IF(R148=0,0,MAXA(VLOOKUP(R148,R$23:S$49,2),0))</f>
        <v>34.000000000000057</v>
      </c>
      <c r="T148" s="21" t="s">
        <v>15</v>
      </c>
      <c r="U148" s="31">
        <f>IF(T148=" ",0,MAXA(VLOOKUP(T148,T$23:U$49,2),0))</f>
        <v>2134</v>
      </c>
      <c r="V148" s="37">
        <f>IF(U148=0,0,MAXA(VLOOKUP(U148,U$23:V$49,2),0))</f>
        <v>50</v>
      </c>
      <c r="W148" s="23">
        <v>15</v>
      </c>
      <c r="X148" s="24">
        <v>30</v>
      </c>
      <c r="Y148" s="25">
        <v>34</v>
      </c>
      <c r="Z148" s="26">
        <v>35</v>
      </c>
      <c r="AA148" s="86">
        <f t="shared" si="99"/>
        <v>99</v>
      </c>
      <c r="AB148" s="87">
        <f t="shared" si="100"/>
        <v>15</v>
      </c>
      <c r="AC148" s="88">
        <f t="shared" ref="AC148" si="107">SUM(G148,J148,M148,P148,S148,V148)</f>
        <v>225.00000000000009</v>
      </c>
      <c r="AD148" s="51">
        <f t="shared" ref="AD148" si="108">SUM(AA148,AB148,AC148)</f>
        <v>339.00000000000011</v>
      </c>
      <c r="AF148" s="99"/>
      <c r="AG148" s="5"/>
    </row>
    <row r="149" spans="1:33" x14ac:dyDescent="0.3">
      <c r="AA149" s="86"/>
      <c r="AB149" s="87"/>
      <c r="AC149" s="88"/>
      <c r="AD149" s="51"/>
      <c r="AF149" s="99"/>
      <c r="AG149" s="5"/>
    </row>
    <row r="150" spans="1:33" x14ac:dyDescent="0.3">
      <c r="A150" s="104">
        <v>111</v>
      </c>
      <c r="B150" s="104" t="s">
        <v>95</v>
      </c>
      <c r="C150" s="104" t="s">
        <v>96</v>
      </c>
      <c r="D150" s="104" t="s">
        <v>97</v>
      </c>
      <c r="E150" s="10" t="s">
        <v>11</v>
      </c>
      <c r="F150" s="31">
        <f>IF(E150=" ",0,MAXA(VLOOKUP(E150,E$23:F$49,2),0))</f>
        <v>1324</v>
      </c>
      <c r="G150" s="32">
        <f>IF(F150=0,0,MAXA(VLOOKUP(F150,F$23:G$49,2),0))</f>
        <v>50</v>
      </c>
      <c r="H150" s="13" t="s">
        <v>15</v>
      </c>
      <c r="I150" s="31">
        <f>IF(H150=" ",0,MAXA(VLOOKUP(H150,H$23:I$49,2),0))</f>
        <v>2134</v>
      </c>
      <c r="J150" s="33">
        <f>IF(I150=0,0,MAXA(VLOOKUP(I150,I$23:J$49,2),0))</f>
        <v>24.000000000000021</v>
      </c>
      <c r="K150" s="15" t="s">
        <v>23</v>
      </c>
      <c r="L150" s="31">
        <f>IF(K150=" ",0,MAXA(VLOOKUP(K150,K$23:L$49,2),0))</f>
        <v>3214</v>
      </c>
      <c r="M150" s="34">
        <f>IF(L150=0,0,MAXA(VLOOKUP(L150,L$23:M$49,2),0))</f>
        <v>48</v>
      </c>
      <c r="N150" s="17" t="s">
        <v>12</v>
      </c>
      <c r="O150" s="31">
        <f>IF(N150=" ",0,MAXA(VLOOKUP(N150,N$23:O$49,2),0))</f>
        <v>1342</v>
      </c>
      <c r="P150" s="35">
        <f>IF(O150=0,0,MAXA(VLOOKUP(O150,O$23:P$49,2),0))</f>
        <v>48</v>
      </c>
      <c r="Q150" s="19" t="s">
        <v>13</v>
      </c>
      <c r="R150" s="31">
        <f>IF(Q150=" ",0,MAXA(VLOOKUP(Q150,Q$23:R$49,2),0))</f>
        <v>1423</v>
      </c>
      <c r="S150" s="36">
        <f>IF(R150=0,0,MAXA(VLOOKUP(R150,R$23:S$49,2),0))</f>
        <v>40</v>
      </c>
      <c r="T150" s="21" t="s">
        <v>15</v>
      </c>
      <c r="U150" s="31">
        <f>IF(T150=" ",0,MAXA(VLOOKUP(T150,T$23:U$49,2),0))</f>
        <v>2134</v>
      </c>
      <c r="V150" s="37">
        <f>IF(U150=0,0,MAXA(VLOOKUP(U150,U$23:V$49,2),0))</f>
        <v>50</v>
      </c>
      <c r="W150" s="23">
        <v>30</v>
      </c>
      <c r="X150" s="24">
        <v>33</v>
      </c>
      <c r="Y150" s="25">
        <v>34</v>
      </c>
      <c r="Z150" s="26">
        <v>30</v>
      </c>
      <c r="AA150" s="86">
        <f t="shared" si="99"/>
        <v>97</v>
      </c>
      <c r="AB150" s="87">
        <f t="shared" si="100"/>
        <v>30</v>
      </c>
      <c r="AC150" s="88">
        <f t="shared" ref="AC150" si="109">SUM(G150,J150,M150,P150,S150,V150)</f>
        <v>260</v>
      </c>
      <c r="AD150" s="51">
        <f t="shared" ref="AD150" si="110">SUM(AA150,AB150,AC150)</f>
        <v>387</v>
      </c>
      <c r="AF150" s="99"/>
      <c r="AG150" s="5"/>
    </row>
    <row r="151" spans="1:33" x14ac:dyDescent="0.3">
      <c r="W151" s="110"/>
      <c r="X151" s="110"/>
      <c r="Y151" s="110"/>
      <c r="Z151" s="110"/>
      <c r="AA151" s="86"/>
      <c r="AB151" s="87"/>
      <c r="AC151" s="88"/>
      <c r="AD151" s="51"/>
      <c r="AF151" s="99"/>
      <c r="AG151" s="5"/>
    </row>
    <row r="152" spans="1:33" x14ac:dyDescent="0.3">
      <c r="A152" s="104">
        <v>161</v>
      </c>
      <c r="B152" s="104" t="s">
        <v>100</v>
      </c>
      <c r="C152" s="104" t="s">
        <v>101</v>
      </c>
      <c r="D152" s="104" t="s">
        <v>176</v>
      </c>
      <c r="E152" s="10" t="s">
        <v>11</v>
      </c>
      <c r="F152" s="31">
        <f>IF(E152=" ",0,MAXA(VLOOKUP(E152,E$23:F$49,2),0))</f>
        <v>1324</v>
      </c>
      <c r="G152" s="32">
        <f>IF(F152=0,0,MAXA(VLOOKUP(F152,F$23:G$49,2),0))</f>
        <v>50</v>
      </c>
      <c r="H152" s="13" t="s">
        <v>19</v>
      </c>
      <c r="I152" s="31">
        <f>IF(H152=" ",0,MAXA(VLOOKUP(H152,H$23:I$49,2),0))</f>
        <v>2413</v>
      </c>
      <c r="J152" s="33">
        <f>IF(I152=0,0,MAXA(VLOOKUP(I152,I$23:J$49,2),0))</f>
        <v>26.000000000000021</v>
      </c>
      <c r="K152" s="15" t="s">
        <v>17</v>
      </c>
      <c r="L152" s="31">
        <f>IF(K152=" ",0,MAXA(VLOOKUP(K152,K$23:L$49,2),0))</f>
        <v>2314</v>
      </c>
      <c r="M152" s="34">
        <f>IF(L152=0,0,MAXA(VLOOKUP(L152,L$23:M$49,2),0))</f>
        <v>50</v>
      </c>
      <c r="N152" s="17" t="s">
        <v>11</v>
      </c>
      <c r="O152" s="31">
        <f>IF(N152=" ",0,MAXA(VLOOKUP(N152,N$23:O$49,2),0))</f>
        <v>1324</v>
      </c>
      <c r="P152" s="35">
        <f>IF(O152=0,0,MAXA(VLOOKUP(O152,O$23:P$49,2),0))</f>
        <v>41</v>
      </c>
      <c r="Q152" s="19" t="s">
        <v>13</v>
      </c>
      <c r="R152" s="31">
        <f>IF(Q152=" ",0,MAXA(VLOOKUP(Q152,Q$23:R$49,2),0))</f>
        <v>1423</v>
      </c>
      <c r="S152" s="36">
        <f>IF(R152=0,0,MAXA(VLOOKUP(R152,R$23:S$49,2),0))</f>
        <v>40</v>
      </c>
      <c r="T152" s="21" t="s">
        <v>15</v>
      </c>
      <c r="U152" s="31">
        <f>IF(T152=" ",0,MAXA(VLOOKUP(T152,T$23:U$49,2),0))</f>
        <v>2134</v>
      </c>
      <c r="V152" s="37">
        <f>IF(U152=0,0,MAXA(VLOOKUP(U152,U$23:V$49,2),0))</f>
        <v>50</v>
      </c>
      <c r="W152" s="23">
        <v>35</v>
      </c>
      <c r="X152" s="24">
        <v>43</v>
      </c>
      <c r="Y152" s="25">
        <v>44</v>
      </c>
      <c r="Z152" s="26">
        <v>45</v>
      </c>
      <c r="AA152" s="86">
        <f t="shared" si="99"/>
        <v>132</v>
      </c>
      <c r="AB152" s="87">
        <f t="shared" si="100"/>
        <v>35</v>
      </c>
      <c r="AC152" s="88">
        <f t="shared" ref="AC152" si="111">SUM(G152,J152,M152,P152,S152,V152)</f>
        <v>257</v>
      </c>
      <c r="AD152" s="51">
        <f t="shared" ref="AD152" si="112">SUM(AA152,AB152,AC152)</f>
        <v>424</v>
      </c>
      <c r="AF152" s="99"/>
      <c r="AG152" s="5"/>
    </row>
    <row r="153" spans="1:33" x14ac:dyDescent="0.3">
      <c r="AA153" s="86"/>
      <c r="AB153" s="87"/>
      <c r="AC153" s="88"/>
      <c r="AD153" s="51"/>
    </row>
    <row r="154" spans="1:33" x14ac:dyDescent="0.3">
      <c r="A154" s="104">
        <v>2131</v>
      </c>
      <c r="B154" s="104" t="s">
        <v>177</v>
      </c>
      <c r="C154" s="104" t="s">
        <v>178</v>
      </c>
      <c r="D154" s="104" t="s">
        <v>179</v>
      </c>
      <c r="E154" s="10" t="s">
        <v>10</v>
      </c>
      <c r="F154" s="31">
        <f>IF(E154=" ",0,MAXA(VLOOKUP(E154,E$23:F$49,2),0))</f>
        <v>1243</v>
      </c>
      <c r="G154" s="32">
        <f>IF(F154=0,0,MAXA(VLOOKUP(F154,F$23:G$49,2),0))</f>
        <v>42.000000000000014</v>
      </c>
      <c r="H154" s="13" t="s">
        <v>16</v>
      </c>
      <c r="I154" s="31">
        <f>IF(H154=" ",0,MAXA(VLOOKUP(H154,H$23:I$49,2),0))</f>
        <v>2143</v>
      </c>
      <c r="J154" s="33">
        <f>IF(I154=0,0,MAXA(VLOOKUP(I154,I$23:J$49,2),0))</f>
        <v>22.000000000000021</v>
      </c>
      <c r="K154" s="15" t="s">
        <v>23</v>
      </c>
      <c r="L154" s="31">
        <f>IF(K154=" ",0,MAXA(VLOOKUP(K154,K$23:L$49,2),0))</f>
        <v>3214</v>
      </c>
      <c r="M154" s="34">
        <f>IF(L154=0,0,MAXA(VLOOKUP(L154,L$23:M$49,2),0))</f>
        <v>48</v>
      </c>
      <c r="N154" s="17" t="s">
        <v>27</v>
      </c>
      <c r="O154" s="31">
        <f>IF(N154=" ",0,MAXA(VLOOKUP(N154,N$23:O$49,2),0))</f>
        <v>4123</v>
      </c>
      <c r="P154" s="35">
        <f>IF(O154=0,0,MAXA(VLOOKUP(O154,O$23:P$49,2),0))</f>
        <v>40</v>
      </c>
      <c r="Q154" s="19" t="s">
        <v>29</v>
      </c>
      <c r="R154" s="31">
        <f>IF(Q154=" ",0,MAXA(VLOOKUP(Q154,Q$23:R$49,2),0))</f>
        <v>4213</v>
      </c>
      <c r="S154" s="36">
        <f>IF(R154=0,0,MAXA(VLOOKUP(R154,R$23:S$49,2),0))</f>
        <v>42</v>
      </c>
      <c r="T154" s="21" t="s">
        <v>20</v>
      </c>
      <c r="U154" s="31">
        <f>IF(T154=" ",0,MAXA(VLOOKUP(T154,T$23:U$49,2),0))</f>
        <v>2431</v>
      </c>
      <c r="V154" s="37">
        <f>IF(U154=0,0,MAXA(VLOOKUP(U154,U$23:V$49,2),0))</f>
        <v>36</v>
      </c>
      <c r="W154" s="23">
        <v>20</v>
      </c>
      <c r="X154" s="24">
        <v>30</v>
      </c>
      <c r="Y154" s="25">
        <v>40</v>
      </c>
      <c r="Z154" s="26">
        <v>35</v>
      </c>
      <c r="AA154" s="86">
        <f t="shared" si="99"/>
        <v>105</v>
      </c>
      <c r="AB154" s="87">
        <f t="shared" si="100"/>
        <v>20</v>
      </c>
      <c r="AC154" s="88">
        <f t="shared" si="2"/>
        <v>230.00000000000003</v>
      </c>
      <c r="AD154" s="51">
        <f t="shared" si="3"/>
        <v>355</v>
      </c>
      <c r="AF154" s="99"/>
      <c r="AG154" s="5"/>
    </row>
    <row r="155" spans="1:33" x14ac:dyDescent="0.3">
      <c r="A155" s="104"/>
      <c r="B155" s="104"/>
      <c r="C155" s="104"/>
      <c r="D155" s="104"/>
      <c r="AA155" s="86"/>
      <c r="AB155" s="87"/>
      <c r="AC155" s="88"/>
      <c r="AD155" s="51"/>
    </row>
    <row r="156" spans="1:33" x14ac:dyDescent="0.3">
      <c r="A156" s="104">
        <v>171</v>
      </c>
      <c r="B156" s="104" t="s">
        <v>102</v>
      </c>
      <c r="C156" s="104" t="s">
        <v>103</v>
      </c>
      <c r="D156" s="104" t="s">
        <v>180</v>
      </c>
      <c r="E156" s="10" t="s">
        <v>28</v>
      </c>
      <c r="F156" s="31">
        <f>IF(E156=" ",0,MAXA(VLOOKUP(E156,E$23:F$49,2),0))</f>
        <v>4132</v>
      </c>
      <c r="G156" s="32">
        <f>IF(F156=0,0,MAXA(VLOOKUP(F156,F$23:G$49,2),0))</f>
        <v>30.000000000000043</v>
      </c>
      <c r="H156" s="13" t="s">
        <v>31</v>
      </c>
      <c r="I156" s="31">
        <f>IF(H156=" ",0,MAXA(VLOOKUP(H156,H$23:I$49,2),0))</f>
        <v>4321</v>
      </c>
      <c r="J156" s="33">
        <f>IF(I156=0,0,MAXA(VLOOKUP(I156,I$23:J$49,2),0))</f>
        <v>46.000000000000007</v>
      </c>
      <c r="K156" s="15" t="s">
        <v>23</v>
      </c>
      <c r="L156" s="31">
        <f>IF(K156=" ",0,MAXA(VLOOKUP(K156,K$23:L$49,2),0))</f>
        <v>3214</v>
      </c>
      <c r="M156" s="34">
        <f>IF(L156=0,0,MAXA(VLOOKUP(L156,L$23:M$49,2),0))</f>
        <v>48</v>
      </c>
      <c r="N156" s="17" t="s">
        <v>12</v>
      </c>
      <c r="O156" s="31">
        <f>IF(N156=" ",0,MAXA(VLOOKUP(N156,N$23:O$49,2),0))</f>
        <v>1342</v>
      </c>
      <c r="P156" s="35">
        <f>IF(O156=0,0,MAXA(VLOOKUP(O156,O$23:P$49,2),0))</f>
        <v>48</v>
      </c>
      <c r="Q156" s="19" t="s">
        <v>10</v>
      </c>
      <c r="R156" s="31">
        <f>IF(Q156=" ",0,MAXA(VLOOKUP(Q156,Q$23:R$49,2),0))</f>
        <v>1243</v>
      </c>
      <c r="S156" s="36">
        <f>IF(R156=0,0,MAXA(VLOOKUP(R156,R$23:S$49,2),0))</f>
        <v>46</v>
      </c>
      <c r="T156" s="21" t="s">
        <v>17</v>
      </c>
      <c r="U156" s="31">
        <f>IF(T156=" ",0,MAXA(VLOOKUP(T156,T$23:U$49,2),0))</f>
        <v>2314</v>
      </c>
      <c r="V156" s="37">
        <f>IF(U156=0,0,MAXA(VLOOKUP(U156,U$23:V$49,2),0))</f>
        <v>48</v>
      </c>
      <c r="W156" s="110">
        <v>30</v>
      </c>
      <c r="X156" s="110">
        <v>38</v>
      </c>
      <c r="Y156" s="110">
        <v>35</v>
      </c>
      <c r="Z156" s="110">
        <v>40</v>
      </c>
      <c r="AA156" s="86">
        <f t="shared" si="99"/>
        <v>113</v>
      </c>
      <c r="AB156" s="87">
        <f t="shared" si="100"/>
        <v>30</v>
      </c>
      <c r="AC156" s="88">
        <f t="shared" si="2"/>
        <v>266.00000000000006</v>
      </c>
      <c r="AD156" s="51">
        <f t="shared" si="3"/>
        <v>409.00000000000006</v>
      </c>
      <c r="AF156" s="99"/>
      <c r="AG156" s="5"/>
    </row>
    <row r="158" spans="1:33" x14ac:dyDescent="0.3">
      <c r="A158" s="104">
        <v>2151</v>
      </c>
      <c r="B158" s="106" t="s">
        <v>194</v>
      </c>
      <c r="C158" s="106" t="s">
        <v>197</v>
      </c>
      <c r="D158" s="106" t="s">
        <v>201</v>
      </c>
      <c r="E158" s="10" t="s">
        <v>9</v>
      </c>
      <c r="F158" s="31">
        <f>IF(E158=" ",0,MAXA(VLOOKUP(E158,E$23:F$49,2),0))</f>
        <v>1234</v>
      </c>
      <c r="G158" s="32">
        <f>IF(F158=0,0,MAXA(VLOOKUP(F158,F$23:G$49,2),0))</f>
        <v>48</v>
      </c>
      <c r="H158" s="13" t="s">
        <v>29</v>
      </c>
      <c r="I158" s="31">
        <f>IF(H158=" ",0,MAXA(VLOOKUP(H158,H$23:I$49,2),0))</f>
        <v>4213</v>
      </c>
      <c r="J158" s="33">
        <f>IF(I158=0,0,MAXA(VLOOKUP(I158,I$23:J$49,2),0))</f>
        <v>32.000000000000014</v>
      </c>
      <c r="K158" s="15" t="s">
        <v>29</v>
      </c>
      <c r="L158" s="31">
        <f>IF(K158=" ",0,MAXA(VLOOKUP(K158,K$23:L$49,2),0))</f>
        <v>4213</v>
      </c>
      <c r="M158" s="34">
        <f>IF(L158=0,0,MAXA(VLOOKUP(L158,L$23:M$49,2),0))</f>
        <v>30.000000000000043</v>
      </c>
      <c r="N158" s="17" t="s">
        <v>25</v>
      </c>
      <c r="O158" s="31">
        <f>IF(N158=" ",0,MAXA(VLOOKUP(N158,N$23:O$49,2),0))</f>
        <v>3412</v>
      </c>
      <c r="P158" s="35">
        <f>IF(O158=0,0,MAXA(VLOOKUP(O158,O$23:P$49,2),0))</f>
        <v>36</v>
      </c>
      <c r="Q158" s="19" t="s">
        <v>18</v>
      </c>
      <c r="R158" s="31">
        <f>IF(Q158=" ",0,MAXA(VLOOKUP(Q158,Q$23:R$49,2),0))</f>
        <v>2341</v>
      </c>
      <c r="S158" s="36">
        <f>IF(R158=0,0,MAXA(VLOOKUP(R158,R$23:S$49,2),0))</f>
        <v>40.000000000000057</v>
      </c>
      <c r="T158" s="21" t="s">
        <v>19</v>
      </c>
      <c r="U158" s="31">
        <f>IF(T158=" ",0,MAXA(VLOOKUP(T158,T$23:U$49,2),0))</f>
        <v>2413</v>
      </c>
      <c r="V158" s="37">
        <f>IF(U158=0,0,MAXA(VLOOKUP(U158,U$23:V$49,2),0))</f>
        <v>38</v>
      </c>
      <c r="W158" s="23">
        <v>25</v>
      </c>
      <c r="X158" s="24">
        <v>35</v>
      </c>
      <c r="Y158" s="25">
        <v>32</v>
      </c>
      <c r="Z158" s="26">
        <v>39</v>
      </c>
      <c r="AA158" s="86">
        <f t="shared" ref="AA158" si="113">SUM(X158:Z158)</f>
        <v>106</v>
      </c>
      <c r="AB158" s="87">
        <f t="shared" ref="AB158" si="114">SUM(W158)</f>
        <v>25</v>
      </c>
      <c r="AC158" s="88">
        <f t="shared" ref="AC158" si="115">SUM(G158,J158,M158,P158,S158,V158)</f>
        <v>224.00000000000011</v>
      </c>
      <c r="AD158" s="51">
        <f t="shared" ref="AD158" si="116">SUM(AA158,AB158,AC158)</f>
        <v>355.00000000000011</v>
      </c>
    </row>
    <row r="159" spans="1:33" x14ac:dyDescent="0.3">
      <c r="A159" s="104">
        <v>2152</v>
      </c>
      <c r="B159" s="106" t="s">
        <v>195</v>
      </c>
      <c r="C159" s="106" t="s">
        <v>198</v>
      </c>
      <c r="D159" s="106" t="s">
        <v>201</v>
      </c>
      <c r="E159" s="10" t="s">
        <v>11</v>
      </c>
      <c r="F159" s="31">
        <f>IF(E159=" ",0,MAXA(VLOOKUP(E159,E$23:F$49,2),0))</f>
        <v>1324</v>
      </c>
      <c r="G159" s="32">
        <f>IF(F159=0,0,MAXA(VLOOKUP(F159,F$23:G$49,2),0))</f>
        <v>50</v>
      </c>
      <c r="H159" s="13" t="s">
        <v>12</v>
      </c>
      <c r="I159" s="31">
        <f>IF(H159=" ",0,MAXA(VLOOKUP(H159,H$23:I$49,2),0))</f>
        <v>1342</v>
      </c>
      <c r="J159" s="33">
        <f>IF(I159=0,0,MAXA(VLOOKUP(I159,I$23:J$49,2),0))</f>
        <v>40</v>
      </c>
      <c r="K159" s="15" t="s">
        <v>18</v>
      </c>
      <c r="L159" s="31">
        <f>IF(K159=" ",0,MAXA(VLOOKUP(K159,K$23:L$49,2),0))</f>
        <v>2341</v>
      </c>
      <c r="M159" s="34">
        <f>IF(L159=0,0,MAXA(VLOOKUP(L159,L$23:M$49,2),0))</f>
        <v>46.000000000000014</v>
      </c>
      <c r="N159" s="17" t="s">
        <v>12</v>
      </c>
      <c r="O159" s="31">
        <f>IF(N159=" ",0,MAXA(VLOOKUP(N159,N$23:O$49,2),0))</f>
        <v>1342</v>
      </c>
      <c r="P159" s="35">
        <f>IF(O159=0,0,MAXA(VLOOKUP(O159,O$23:P$49,2),0))</f>
        <v>48</v>
      </c>
      <c r="Q159" s="19" t="s">
        <v>18</v>
      </c>
      <c r="R159" s="31">
        <f>IF(Q159=" ",0,MAXA(VLOOKUP(Q159,Q$23:R$49,2),0))</f>
        <v>2341</v>
      </c>
      <c r="S159" s="36">
        <f>IF(R159=0,0,MAXA(VLOOKUP(R159,R$23:S$49,2),0))</f>
        <v>40.000000000000057</v>
      </c>
      <c r="T159" s="21" t="s">
        <v>26</v>
      </c>
      <c r="U159" s="31">
        <f>IF(T159=" ",0,MAXA(VLOOKUP(T159,T$23:U$49,2),0))</f>
        <v>3421</v>
      </c>
      <c r="V159" s="37">
        <f>IF(U159=0,0,MAXA(VLOOKUP(U159,U$23:V$49,2),0))</f>
        <v>26</v>
      </c>
      <c r="W159" s="23">
        <v>15</v>
      </c>
      <c r="X159" s="24">
        <v>40</v>
      </c>
      <c r="Y159" s="25">
        <v>40</v>
      </c>
      <c r="Z159" s="26">
        <v>43</v>
      </c>
      <c r="AA159" s="86">
        <f t="shared" ref="AA159" si="117">SUM(X159:Z159)</f>
        <v>123</v>
      </c>
      <c r="AB159" s="87">
        <f t="shared" ref="AB159" si="118">SUM(W159)</f>
        <v>15</v>
      </c>
      <c r="AC159" s="88">
        <f t="shared" ref="AC159" si="119">SUM(G159,J159,M159,P159,S159,V159)</f>
        <v>250.00000000000006</v>
      </c>
      <c r="AD159" s="51">
        <f t="shared" ref="AD159" si="120">SUM(AA159,AB159,AC159)</f>
        <v>388.00000000000006</v>
      </c>
    </row>
    <row r="160" spans="1:33" x14ac:dyDescent="0.3">
      <c r="A160" s="104">
        <v>2153</v>
      </c>
      <c r="B160" s="106" t="s">
        <v>56</v>
      </c>
      <c r="C160" s="106" t="s">
        <v>199</v>
      </c>
      <c r="D160" s="106" t="s">
        <v>201</v>
      </c>
      <c r="E160" s="10" t="s">
        <v>16</v>
      </c>
      <c r="F160" s="31">
        <f>IF(E160=" ",0,MAXA(VLOOKUP(E160,E$23:F$49,2),0))</f>
        <v>2143</v>
      </c>
      <c r="G160" s="32">
        <f>IF(F160=0,0,MAXA(VLOOKUP(F160,F$23:G$49,2),0))</f>
        <v>36.000000000000014</v>
      </c>
      <c r="H160" s="13" t="s">
        <v>19</v>
      </c>
      <c r="I160" s="31">
        <f>IF(H160=" ",0,MAXA(VLOOKUP(H160,H$23:I$49,2),0))</f>
        <v>2413</v>
      </c>
      <c r="J160" s="33">
        <f>IF(I160=0,0,MAXA(VLOOKUP(I160,I$23:J$49,2),0))</f>
        <v>26.000000000000021</v>
      </c>
      <c r="K160" s="15" t="s">
        <v>17</v>
      </c>
      <c r="L160" s="31">
        <f>IF(K160=" ",0,MAXA(VLOOKUP(K160,K$23:L$49,2),0))</f>
        <v>2314</v>
      </c>
      <c r="M160" s="34">
        <f>IF(L160=0,0,MAXA(VLOOKUP(L160,L$23:M$49,2),0))</f>
        <v>50</v>
      </c>
      <c r="N160" s="17" t="s">
        <v>4</v>
      </c>
      <c r="O160" s="31">
        <f>IF(N160=" ",0,MAXA(VLOOKUP(N160,N$23:O$49,2),0))</f>
        <v>4231</v>
      </c>
      <c r="P160" s="35">
        <f>IF(O160=0,0,MAXA(VLOOKUP(O160,O$23:P$49,2),0))</f>
        <v>21</v>
      </c>
      <c r="Q160" s="19" t="s">
        <v>26</v>
      </c>
      <c r="R160" s="31">
        <f>IF(Q160=" ",0,MAXA(VLOOKUP(Q160,Q$23:R$49,2),0))</f>
        <v>3421</v>
      </c>
      <c r="S160" s="36">
        <f>IF(R160=0,0,MAXA(VLOOKUP(R160,R$23:S$49,2),0))</f>
        <v>25.000000000000085</v>
      </c>
      <c r="T160" s="21" t="s">
        <v>24</v>
      </c>
      <c r="U160" s="31">
        <f>IF(T160=" ",0,MAXA(VLOOKUP(T160,T$23:U$49,2),0))</f>
        <v>3241</v>
      </c>
      <c r="V160" s="37">
        <f>IF(U160=0,0,MAXA(VLOOKUP(U160,U$23:V$49,2),0))</f>
        <v>36</v>
      </c>
      <c r="W160" s="23">
        <v>20</v>
      </c>
      <c r="X160" s="24">
        <v>30</v>
      </c>
      <c r="Y160" s="25">
        <v>30</v>
      </c>
      <c r="Z160" s="26">
        <v>30</v>
      </c>
      <c r="AA160" s="86">
        <f t="shared" ref="AA160" si="121">SUM(X160:Z160)</f>
        <v>90</v>
      </c>
      <c r="AB160" s="87">
        <f t="shared" ref="AB160" si="122">SUM(W160)</f>
        <v>20</v>
      </c>
      <c r="AC160" s="88">
        <f t="shared" ref="AC160" si="123">SUM(G160,J160,M160,P160,S160,V160)</f>
        <v>194.00000000000011</v>
      </c>
      <c r="AD160" s="51">
        <f t="shared" ref="AD160" si="124">SUM(AA160,AB160,AC160)</f>
        <v>304.00000000000011</v>
      </c>
    </row>
    <row r="161" spans="1:30" customFormat="1" x14ac:dyDescent="0.3">
      <c r="A161" s="104">
        <v>2154</v>
      </c>
      <c r="B161" s="106" t="s">
        <v>196</v>
      </c>
      <c r="C161" s="106" t="s">
        <v>200</v>
      </c>
      <c r="D161" s="106" t="s">
        <v>201</v>
      </c>
      <c r="E161" s="10" t="s">
        <v>11</v>
      </c>
      <c r="F161" s="31">
        <f>IF(E161=" ",0,MAXA(VLOOKUP(E161,E$23:F$49,2),0))</f>
        <v>1324</v>
      </c>
      <c r="G161" s="32">
        <f>IF(F161=0,0,MAXA(VLOOKUP(F161,F$23:G$49,2),0))</f>
        <v>50</v>
      </c>
      <c r="H161" s="13" t="s">
        <v>17</v>
      </c>
      <c r="I161" s="31">
        <f>IF(H161=" ",0,MAXA(VLOOKUP(H161,H$23:I$49,2),0))</f>
        <v>2314</v>
      </c>
      <c r="J161" s="33">
        <f>IF(I161=0,0,MAXA(VLOOKUP(I161,I$23:J$49,2),0))</f>
        <v>30.000000000000021</v>
      </c>
      <c r="K161" s="15" t="s">
        <v>24</v>
      </c>
      <c r="L161" s="31">
        <f>IF(K161=" ",0,MAXA(VLOOKUP(K161,K$23:L$49,2),0))</f>
        <v>3241</v>
      </c>
      <c r="M161" s="34">
        <f>IF(L161=0,0,MAXA(VLOOKUP(L161,L$23:M$49,2),0))</f>
        <v>44.000000000000014</v>
      </c>
      <c r="N161" s="17" t="s">
        <v>14</v>
      </c>
      <c r="O161" s="31">
        <f>IF(N161=" ",0,MAXA(VLOOKUP(N161,N$23:O$49,2),0))</f>
        <v>1432</v>
      </c>
      <c r="P161" s="35">
        <f>IF(O161=0,0,MAXA(VLOOKUP(O161,O$23:P$49,2),0))</f>
        <v>50</v>
      </c>
      <c r="Q161" s="19" t="s">
        <v>9</v>
      </c>
      <c r="R161" s="31">
        <f>IF(Q161=" ",0,MAXA(VLOOKUP(Q161,Q$23:R$49,2),0))</f>
        <v>1234</v>
      </c>
      <c r="S161" s="36">
        <f>IF(R161=0,0,MAXA(VLOOKUP(R161,R$23:S$49,2),0))</f>
        <v>43.000000000000028</v>
      </c>
      <c r="T161" s="21" t="s">
        <v>30</v>
      </c>
      <c r="U161" s="31">
        <f>IF(T161=" ",0,MAXA(VLOOKUP(T161,T$23:U$49,2),0))</f>
        <v>4312</v>
      </c>
      <c r="V161" s="37">
        <f>IF(U161=0,0,MAXA(VLOOKUP(U161,U$23:V$49,2),0))</f>
        <v>18</v>
      </c>
      <c r="W161" s="110">
        <v>30</v>
      </c>
      <c r="X161" s="110">
        <v>28</v>
      </c>
      <c r="Y161" s="110">
        <v>30</v>
      </c>
      <c r="Z161" s="110">
        <v>30</v>
      </c>
      <c r="AA161" s="86">
        <f t="shared" ref="AA161" si="125">SUM(X161:Z161)</f>
        <v>88</v>
      </c>
      <c r="AB161" s="87">
        <f t="shared" ref="AB161" si="126">SUM(W161)</f>
        <v>30</v>
      </c>
      <c r="AC161" s="88">
        <f t="shared" ref="AC161" si="127">SUM(G161,J161,M161,P161,S161,V161)</f>
        <v>235.00000000000009</v>
      </c>
      <c r="AD161" s="51">
        <f t="shared" ref="AD161" si="128">SUM(AA161,AB161,AC161)</f>
        <v>353.00000000000011</v>
      </c>
    </row>
    <row r="162" spans="1:30" customFormat="1" x14ac:dyDescent="0.3">
      <c r="A162" s="8"/>
      <c r="B162" s="8" t="s">
        <v>52</v>
      </c>
      <c r="C162" s="8" t="s">
        <v>53</v>
      </c>
      <c r="D162" s="9"/>
      <c r="E162" s="10"/>
      <c r="F162" s="44"/>
      <c r="G162" s="32">
        <f>SUM(G161:G161)</f>
        <v>50</v>
      </c>
      <c r="H162" s="13"/>
      <c r="I162" s="44"/>
      <c r="J162" s="33">
        <f>SUM(J161:J161)</f>
        <v>30.000000000000021</v>
      </c>
      <c r="K162" s="15"/>
      <c r="L162" s="44"/>
      <c r="M162" s="34">
        <f>SUM(M161:M161)</f>
        <v>44.000000000000014</v>
      </c>
      <c r="N162" s="17"/>
      <c r="O162" s="44"/>
      <c r="P162" s="35">
        <f>SUM(P161:P161)</f>
        <v>50</v>
      </c>
      <c r="Q162" s="19"/>
      <c r="R162" s="44"/>
      <c r="S162" s="36">
        <f>SUM(S161:S161)</f>
        <v>43.000000000000028</v>
      </c>
      <c r="T162" s="21"/>
      <c r="U162" s="44"/>
      <c r="V162" s="37">
        <f>SUM(V161:V161)</f>
        <v>18</v>
      </c>
      <c r="W162" s="110"/>
      <c r="X162" s="110"/>
      <c r="Y162" s="110"/>
      <c r="Z162" s="110"/>
      <c r="AA162" s="86">
        <f>SUM(AA158:AA161)</f>
        <v>407</v>
      </c>
      <c r="AB162" s="87"/>
      <c r="AC162" s="88">
        <f>SUM(AC158:AC161)</f>
        <v>903.00000000000034</v>
      </c>
      <c r="AD162" s="51"/>
    </row>
    <row r="163" spans="1:30" customFormat="1" x14ac:dyDescent="0.3">
      <c r="A163" s="8"/>
      <c r="B163" s="8"/>
      <c r="C163" s="8"/>
      <c r="D163" s="9"/>
      <c r="E163" s="10"/>
      <c r="F163" s="44"/>
      <c r="G163" s="38"/>
      <c r="H163" s="13"/>
      <c r="I163" s="44"/>
      <c r="J163" s="39"/>
      <c r="K163" s="15"/>
      <c r="L163" s="44"/>
      <c r="M163" s="40"/>
      <c r="N163" s="17"/>
      <c r="O163" s="44"/>
      <c r="P163" s="41"/>
      <c r="Q163" s="19"/>
      <c r="R163" s="44"/>
      <c r="S163" s="42"/>
      <c r="T163" s="21"/>
      <c r="U163" s="44"/>
      <c r="V163" s="43"/>
      <c r="W163" s="110"/>
      <c r="X163" s="110"/>
      <c r="Y163" s="110"/>
      <c r="Z163" s="110"/>
      <c r="AA163" s="27"/>
      <c r="AB163" s="28"/>
      <c r="AC163" s="29"/>
      <c r="AD163" s="9"/>
    </row>
    <row r="165" spans="1:30" customFormat="1" x14ac:dyDescent="0.3">
      <c r="A165" s="8"/>
      <c r="B165" s="8"/>
      <c r="C165" s="8"/>
      <c r="D165" s="9"/>
      <c r="E165" s="10"/>
      <c r="F165" s="44"/>
      <c r="G165" s="38"/>
      <c r="H165" s="13"/>
      <c r="I165" s="44"/>
      <c r="J165" s="39"/>
      <c r="K165" s="15"/>
      <c r="L165" s="44"/>
      <c r="M165" s="40"/>
      <c r="N165" s="17"/>
      <c r="O165" s="44"/>
      <c r="P165" s="41"/>
      <c r="Q165" s="19"/>
      <c r="R165" s="44"/>
      <c r="S165" s="42"/>
      <c r="T165" s="21"/>
      <c r="U165" s="44"/>
      <c r="V165" s="43"/>
      <c r="W165" s="110"/>
      <c r="X165" s="110"/>
      <c r="Y165" s="110"/>
      <c r="Z165" s="110"/>
      <c r="AA165" s="27"/>
      <c r="AB165" s="28"/>
      <c r="AC165" s="29"/>
      <c r="AD165" s="9"/>
    </row>
    <row r="167" spans="1:30" customFormat="1" x14ac:dyDescent="0.3">
      <c r="A167" s="8"/>
      <c r="B167" s="8"/>
      <c r="C167" s="8"/>
      <c r="D167" s="9"/>
      <c r="E167" s="10"/>
      <c r="F167" s="44"/>
      <c r="G167" s="38"/>
      <c r="H167" s="13"/>
      <c r="I167" s="44"/>
      <c r="J167" s="39"/>
      <c r="K167" s="15"/>
      <c r="L167" s="44"/>
      <c r="M167" s="40"/>
      <c r="N167" s="17"/>
      <c r="O167" s="44"/>
      <c r="P167" s="41"/>
      <c r="Q167" s="19"/>
      <c r="R167" s="44"/>
      <c r="S167" s="42"/>
      <c r="T167" s="21"/>
      <c r="U167" s="44"/>
      <c r="V167" s="43"/>
      <c r="W167" s="110"/>
      <c r="X167" s="110"/>
      <c r="Y167" s="110"/>
      <c r="Z167" s="110"/>
      <c r="AA167" s="27"/>
      <c r="AB167" s="28"/>
      <c r="AC167" s="29"/>
      <c r="AD167" s="9"/>
    </row>
    <row r="169" spans="1:30" customFormat="1" x14ac:dyDescent="0.3">
      <c r="A169" s="8"/>
      <c r="B169" s="8"/>
      <c r="C169" s="8"/>
      <c r="D169" s="9"/>
      <c r="E169" s="10"/>
      <c r="F169" s="44"/>
      <c r="G169" s="38"/>
      <c r="H169" s="13"/>
      <c r="I169" s="44"/>
      <c r="J169" s="39"/>
      <c r="K169" s="15"/>
      <c r="L169" s="44"/>
      <c r="M169" s="40"/>
      <c r="N169" s="17"/>
      <c r="O169" s="44"/>
      <c r="P169" s="41"/>
      <c r="Q169" s="19"/>
      <c r="R169" s="44"/>
      <c r="S169" s="42"/>
      <c r="T169" s="21"/>
      <c r="U169" s="44"/>
      <c r="V169" s="43"/>
      <c r="W169" s="110"/>
      <c r="X169" s="110"/>
      <c r="Y169" s="110"/>
      <c r="Z169" s="110"/>
      <c r="AA169" s="27"/>
      <c r="AB169" s="28"/>
      <c r="AC169" s="29"/>
      <c r="AD169" s="9"/>
    </row>
    <row r="171" spans="1:30" customFormat="1" x14ac:dyDescent="0.3">
      <c r="A171" s="8"/>
      <c r="B171" s="8"/>
      <c r="C171" s="8"/>
      <c r="D171" s="9"/>
      <c r="E171" s="10"/>
      <c r="F171" s="44"/>
      <c r="G171" s="38"/>
      <c r="H171" s="13"/>
      <c r="I171" s="44"/>
      <c r="J171" s="39"/>
      <c r="K171" s="15"/>
      <c r="L171" s="44"/>
      <c r="M171" s="40"/>
      <c r="N171" s="17"/>
      <c r="O171" s="44"/>
      <c r="P171" s="41"/>
      <c r="Q171" s="19"/>
      <c r="R171" s="44"/>
      <c r="S171" s="42"/>
      <c r="T171" s="21"/>
      <c r="U171" s="44"/>
      <c r="V171" s="43"/>
      <c r="W171" s="110"/>
      <c r="X171" s="110"/>
      <c r="Y171" s="110"/>
      <c r="Z171" s="110"/>
      <c r="AA171" s="27"/>
      <c r="AB171" s="28"/>
      <c r="AC171" s="29"/>
      <c r="AD171" s="9"/>
    </row>
    <row r="173" spans="1:30" customFormat="1" x14ac:dyDescent="0.3">
      <c r="A173" s="8"/>
      <c r="B173" s="8"/>
      <c r="C173" s="8"/>
      <c r="D173" s="9"/>
      <c r="E173" s="10"/>
      <c r="F173" s="44"/>
      <c r="G173" s="38"/>
      <c r="H173" s="13"/>
      <c r="I173" s="44"/>
      <c r="J173" s="39"/>
      <c r="K173" s="15"/>
      <c r="L173" s="44"/>
      <c r="M173" s="40"/>
      <c r="N173" s="17"/>
      <c r="O173" s="44"/>
      <c r="P173" s="41"/>
      <c r="Q173" s="19"/>
      <c r="R173" s="44"/>
      <c r="S173" s="42"/>
      <c r="T173" s="21"/>
      <c r="U173" s="44"/>
      <c r="V173" s="43"/>
      <c r="W173" s="110"/>
      <c r="X173" s="110"/>
      <c r="Y173" s="110"/>
      <c r="Z173" s="110"/>
      <c r="AA173" s="27"/>
      <c r="AB173" s="28"/>
      <c r="AC173" s="29"/>
      <c r="AD173" s="9"/>
    </row>
    <row r="175" spans="1:30" customFormat="1" x14ac:dyDescent="0.3">
      <c r="A175" s="8"/>
      <c r="B175" s="8"/>
      <c r="C175" s="8"/>
      <c r="D175" s="9"/>
      <c r="E175" s="10"/>
      <c r="F175" s="44"/>
      <c r="G175" s="38"/>
      <c r="H175" s="13"/>
      <c r="I175" s="44"/>
      <c r="J175" s="39"/>
      <c r="K175" s="15"/>
      <c r="L175" s="44"/>
      <c r="M175" s="40"/>
      <c r="N175" s="17"/>
      <c r="O175" s="44"/>
      <c r="P175" s="41"/>
      <c r="Q175" s="19"/>
      <c r="R175" s="44"/>
      <c r="S175" s="42"/>
      <c r="T175" s="21"/>
      <c r="U175" s="44"/>
      <c r="V175" s="43"/>
      <c r="W175" s="110"/>
      <c r="X175" s="110"/>
      <c r="Y175" s="110"/>
      <c r="Z175" s="110"/>
      <c r="AA175" s="27"/>
      <c r="AB175" s="28"/>
      <c r="AC175" s="29"/>
      <c r="AD175" s="9"/>
    </row>
    <row r="177" spans="23:26" customFormat="1" x14ac:dyDescent="0.3">
      <c r="W177" s="110"/>
      <c r="X177" s="110"/>
      <c r="Y177" s="110"/>
      <c r="Z177" s="110"/>
    </row>
    <row r="179" spans="23:26" customFormat="1" x14ac:dyDescent="0.3">
      <c r="W179" s="110"/>
      <c r="X179" s="110"/>
      <c r="Y179" s="110"/>
      <c r="Z179" s="110"/>
    </row>
    <row r="181" spans="23:26" customFormat="1" x14ac:dyDescent="0.3">
      <c r="W181" s="110"/>
      <c r="X181" s="110"/>
      <c r="Y181" s="110"/>
      <c r="Z181" s="110"/>
    </row>
  </sheetData>
  <customSheetViews>
    <customSheetView guid="{A99C5620-077C-11D2-8F6F-0080C8887D4C}" showRuler="0">
      <selection activeCell="A53" sqref="A53"/>
      <pageMargins left="0.5" right="0.5" top="1" bottom="0.5" header="0.25" footer="0.5"/>
      <pageSetup scale="61" fitToHeight="2" orientation="landscape" horizontalDpi="360" verticalDpi="300" r:id="rId1"/>
      <headerFooter alignWithMargins="0">
        <oddHeader>&amp;C1996 MID-SOUTH FAIR INTERCOLLEGIATE LIVESTOCK JUDGING CONTEST</oddHeader>
      </headerFooter>
    </customSheetView>
    <customSheetView guid="{A99C5621-077C-11D2-8F6F-0080C8887D4C}" hiddenColumns="1" showRuler="0" topLeftCell="A53">
      <selection activeCell="A50" sqref="A50:IV52"/>
      <pageMargins left="0.5" right="0.5" top="1" bottom="0.5" header="0.25" footer="0.5"/>
      <pageSetup scale="61" fitToHeight="2" orientation="portrait" horizontalDpi="360" verticalDpi="300" r:id="rId2"/>
      <headerFooter alignWithMargins="0">
        <oddHeader>&amp;CBeef Selection Individuals</oddHeader>
      </headerFooter>
    </customSheetView>
    <customSheetView guid="{A99C5622-077C-11D2-8F6F-0080C8887D4C}" hiddenColumns="1" showRuler="0" topLeftCell="A53">
      <selection activeCell="AF61" sqref="AF61"/>
      <pageMargins left="0.5" right="0.5" top="1" bottom="0.5" header="0.25" footer="0.5"/>
      <pageSetup scale="61" fitToHeight="2" orientation="portrait" horizontalDpi="360" verticalDpi="300" r:id="rId3"/>
      <headerFooter alignWithMargins="0">
        <oddHeader>&amp;COverall Selection Individuals</oddHeader>
      </headerFooter>
    </customSheetView>
    <customSheetView guid="{A99C5623-077C-11D2-8F6F-0080C8887D4C}" hiddenColumns="1" showRuler="0" topLeftCell="A53">
      <selection activeCell="AE1" sqref="AE1:AF65536"/>
      <pageMargins left="0.5" right="0.5" top="1" bottom="0.5" header="0.25" footer="0.5"/>
      <pageSetup scale="61" fitToHeight="2" orientation="portrait" horizontalDpi="360" verticalDpi="300" r:id="rId4"/>
      <headerFooter alignWithMargins="0">
        <oddHeader>&amp;CSheep Selection Individuals</oddHeader>
      </headerFooter>
    </customSheetView>
    <customSheetView guid="{A99C5624-077C-11D2-8F6F-0080C8887D4C}" hiddenColumns="1" showRuler="0" topLeftCell="A53">
      <selection activeCell="AE1" sqref="AE1:AF65536"/>
      <pageMargins left="0.5" right="0.5" top="1" bottom="0.5" header="0.25" footer="0.5"/>
      <pageSetup scale="61" fitToHeight="2" orientation="portrait" horizontalDpi="360" verticalDpi="300" r:id="rId5"/>
      <headerFooter alignWithMargins="0">
        <oddHeader>&amp;CSwine Selection Individuals</oddHeader>
      </headerFooter>
    </customSheetView>
    <customSheetView guid="{A99C5625-077C-11D2-8F6F-0080C8887D4C}" hiddenColumns="1" showRuler="0" topLeftCell="A53">
      <selection activeCell="A50" sqref="A50:IV52"/>
      <pageMargins left="0.5" right="0.5" top="1" bottom="0.5" header="0.25" footer="0.5"/>
      <pageSetup scale="61" fitToHeight="2" orientation="portrait" horizontalDpi="360" verticalDpi="300" r:id="rId6"/>
      <headerFooter alignWithMargins="0">
        <oddHeader>&amp;CBeef Selection Individuals</oddHeader>
      </headerFooter>
    </customSheetView>
    <customSheetView guid="{A99C5626-077C-11D2-8F6F-0080C8887D4C}" hiddenRows="1" showRuler="0" topLeftCell="A53">
      <selection activeCell="A58" sqref="A58"/>
      <pageMargins left="0.5" right="0.5" top="1" bottom="0.5" header="0.25" footer="0.5"/>
      <pageSetup scale="61" fitToHeight="2" orientation="landscape" horizontalDpi="360" verticalDpi="300" r:id="rId7"/>
      <headerFooter alignWithMargins="0">
        <oddHeader>&amp;CSelection Contest Placings</oddHeader>
      </headerFooter>
    </customSheetView>
    <customSheetView guid="{A99C5627-077C-11D2-8F6F-0080C8887D4C}" showPageBreaks="1" hiddenRows="1" hiddenColumns="1" showRuler="0" topLeftCell="A50">
      <selection activeCell="W1" sqref="W1:AF65536"/>
      <pageMargins left="0.5" right="0.5" top="1" bottom="0.5" header="0.25" footer="0.5"/>
      <pageSetup scale="61" fitToHeight="2" orientation="landscape" horizontalDpi="360" verticalDpi="300" r:id="rId8"/>
      <headerFooter alignWithMargins="0">
        <oddHeader>&amp;CSelection Contest Placings</oddHeader>
      </headerFooter>
    </customSheetView>
    <customSheetView guid="{A99C5628-077C-11D2-8F6F-0080C8887D4C}" showRuler="0" topLeftCell="D53">
      <selection activeCell="AE1" sqref="AE1:AF65536"/>
      <pageMargins left="0.5" right="0.5" top="1" bottom="0.5" header="0.25" footer="0.5"/>
      <pageSetup scale="61" fitToHeight="2" orientation="portrait" horizontalDpi="360" verticalDpi="300" r:id="rId9"/>
      <headerFooter alignWithMargins="0">
        <oddHeader>&amp;CBeef Selection Teams</oddHeader>
      </headerFooter>
    </customSheetView>
    <customSheetView guid="{A99C5629-077C-11D2-8F6F-0080C8887D4C}" hiddenColumns="1" showRuler="0" topLeftCell="D53">
      <selection activeCell="AC1" sqref="AC1:AC65536"/>
      <pageMargins left="0.5" right="0.5" top="1" bottom="0.5" header="0.25" footer="0.5"/>
      <pageSetup scale="61" fitToHeight="2" orientation="portrait" horizontalDpi="360" verticalDpi="300" r:id="rId10"/>
      <headerFooter alignWithMargins="0">
        <oddHeader>&amp;COverall Selection Teams</oddHeader>
      </headerFooter>
    </customSheetView>
    <customSheetView guid="{A99C562A-077C-11D2-8F6F-0080C8887D4C}" hiddenColumns="1" showRuler="0" topLeftCell="D53">
      <selection activeCell="AE1" sqref="AE1:AF65536"/>
      <pageMargins left="0.5" right="0.5" top="1" bottom="0.5" header="0.25" footer="0.5"/>
      <pageSetup scale="61" fitToHeight="2" orientation="portrait" horizontalDpi="360" verticalDpi="300" r:id="rId11"/>
      <headerFooter alignWithMargins="0">
        <oddHeader>&amp;CSheep Selection Teams</oddHeader>
      </headerFooter>
    </customSheetView>
    <customSheetView guid="{A99C562B-077C-11D2-8F6F-0080C8887D4C}" hiddenColumns="1" showRuler="0" topLeftCell="D53">
      <selection activeCell="AE1" sqref="AE1:AF65536"/>
      <pageMargins left="0.5" right="0.5" top="1" bottom="0.5" header="0.25" footer="0.5"/>
      <pageSetup scale="61" fitToHeight="2" orientation="portrait" horizontalDpi="360" verticalDpi="300" r:id="rId12"/>
      <headerFooter alignWithMargins="0">
        <oddHeader>&amp;CSwine Selection Teams</oddHeader>
      </headerFooter>
    </customSheetView>
    <customSheetView guid="{A99C562C-077C-11D2-8F6F-0080C8887D4C}" hiddenColumns="1" showRuler="0" topLeftCell="D53">
      <selection activeCell="B1" sqref="B1:C65536"/>
      <pageMargins left="0.5" right="0.5" top="1" bottom="0.5" header="0.25" footer="0.5"/>
      <pageSetup scale="61" fitToHeight="2" orientation="portrait" horizontalDpi="360" verticalDpi="300" r:id="rId13"/>
      <headerFooter alignWithMargins="0">
        <oddHeader>&amp;CSheep Selection Individuals</oddHeader>
      </headerFooter>
    </customSheetView>
  </customSheetViews>
  <pageMargins left="0.25" right="0.25" top="0.75" bottom="0.5" header="0.25" footer="0.5"/>
  <pageSetup scale="75" fitToHeight="2" orientation="landscape" horizontalDpi="360" verticalDpi="300" r:id="rId14"/>
  <headerFooter alignWithMargins="0">
    <oddHeader>&amp;C2013 Livestock Judging Contest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autoPageBreaks="0"/>
  </sheetPr>
  <dimension ref="A1:AI178"/>
  <sheetViews>
    <sheetView topLeftCell="A46" zoomScale="70" zoomScaleNormal="70" workbookViewId="0">
      <selection activeCell="AG62" sqref="AG62"/>
    </sheetView>
  </sheetViews>
  <sheetFormatPr defaultColWidth="6.88671875" defaultRowHeight="14.4" x14ac:dyDescent="0.3"/>
  <cols>
    <col min="1" max="1" width="6.6640625" style="8" customWidth="1"/>
    <col min="2" max="2" width="10.6640625" style="8" customWidth="1"/>
    <col min="3" max="3" width="12.6640625" style="8" customWidth="1"/>
    <col min="4" max="4" width="23.44140625" style="9" bestFit="1" customWidth="1"/>
    <col min="5" max="5" width="2.109375" style="10" customWidth="1"/>
    <col min="6" max="6" width="7.6640625" style="44" customWidth="1"/>
    <col min="7" max="7" width="6.88671875" style="38" customWidth="1"/>
    <col min="8" max="8" width="2.109375" style="13" customWidth="1"/>
    <col min="9" max="9" width="7.6640625" style="44" customWidth="1"/>
    <col min="10" max="10" width="6.88671875" style="39" customWidth="1"/>
    <col min="11" max="11" width="2.109375" style="15" customWidth="1"/>
    <col min="12" max="12" width="7.6640625" style="44" customWidth="1"/>
    <col min="13" max="13" width="6.88671875" style="40" customWidth="1"/>
    <col min="14" max="14" width="2.109375" style="17" customWidth="1"/>
    <col min="15" max="15" width="7.6640625" style="44" customWidth="1"/>
    <col min="16" max="16" width="6.88671875" style="41" customWidth="1"/>
    <col min="17" max="17" width="2.109375" style="19" customWidth="1"/>
    <col min="18" max="18" width="7.6640625" style="44" customWidth="1"/>
    <col min="19" max="19" width="6.88671875" style="42" customWidth="1"/>
    <col min="20" max="20" width="2.109375" style="21" customWidth="1"/>
    <col min="21" max="21" width="7.6640625" style="44" customWidth="1"/>
    <col min="22" max="22" width="6.88671875" style="43" customWidth="1"/>
    <col min="23" max="23" width="10.88671875" style="23" customWidth="1"/>
    <col min="24" max="24" width="9.88671875" style="24" customWidth="1"/>
    <col min="25" max="25" width="9" style="25" customWidth="1"/>
    <col min="26" max="26" width="9" style="26" customWidth="1"/>
    <col min="27" max="27" width="9.6640625" style="27" customWidth="1"/>
    <col min="28" max="28" width="11.109375" style="28" bestFit="1" customWidth="1"/>
    <col min="29" max="29" width="9.6640625" style="29" customWidth="1"/>
    <col min="30" max="30" width="11.88671875" style="9" bestFit="1" customWidth="1"/>
    <col min="31" max="31" width="8.6640625" style="30" customWidth="1"/>
    <col min="32" max="32" width="10.6640625" style="9" customWidth="1"/>
    <col min="33" max="33" width="11.6640625" style="3" customWidth="1"/>
    <col min="34" max="34" width="23.6640625" bestFit="1" customWidth="1"/>
    <col min="35" max="35" width="3.88671875" customWidth="1"/>
    <col min="36" max="36" width="4.88671875" customWidth="1"/>
  </cols>
  <sheetData>
    <row r="1" spans="5:22" x14ac:dyDescent="0.3">
      <c r="E1"/>
      <c r="F1" s="11" t="s">
        <v>0</v>
      </c>
      <c r="G1" s="12" t="s">
        <v>1</v>
      </c>
      <c r="I1" s="11" t="s">
        <v>0</v>
      </c>
      <c r="J1" s="14" t="s">
        <v>2</v>
      </c>
      <c r="L1" s="11" t="s">
        <v>0</v>
      </c>
      <c r="M1" s="16" t="s">
        <v>3</v>
      </c>
      <c r="O1" s="11" t="s">
        <v>0</v>
      </c>
      <c r="P1" s="18" t="s">
        <v>4</v>
      </c>
      <c r="R1" s="11" t="s">
        <v>0</v>
      </c>
      <c r="S1" s="20" t="s">
        <v>5</v>
      </c>
      <c r="U1" s="11" t="s">
        <v>0</v>
      </c>
      <c r="V1" s="22" t="s">
        <v>6</v>
      </c>
    </row>
    <row r="2" spans="5:22" x14ac:dyDescent="0.3">
      <c r="E2"/>
      <c r="F2" s="31">
        <f>G56</f>
        <v>1324</v>
      </c>
      <c r="G2" s="32">
        <f>G57</f>
        <v>424</v>
      </c>
      <c r="I2" s="31">
        <f>J56</f>
        <v>3412</v>
      </c>
      <c r="J2" s="33">
        <f>J57</f>
        <v>242</v>
      </c>
      <c r="L2" s="31">
        <f>M56</f>
        <v>2314</v>
      </c>
      <c r="M2" s="34">
        <f>M57</f>
        <v>224</v>
      </c>
      <c r="O2" s="31">
        <f>P56</f>
        <v>1432</v>
      </c>
      <c r="P2" s="35">
        <f>P57</f>
        <v>525</v>
      </c>
      <c r="R2" s="31">
        <f>S56</f>
        <v>2143</v>
      </c>
      <c r="S2" s="36">
        <f>S57</f>
        <v>423</v>
      </c>
      <c r="U2" s="31">
        <f>V56</f>
        <v>2134</v>
      </c>
      <c r="V2" s="37">
        <f>V57</f>
        <v>325</v>
      </c>
    </row>
    <row r="3" spans="5:22" x14ac:dyDescent="0.3">
      <c r="E3"/>
      <c r="F3" s="31">
        <f>TRUNC((((((G56/10)-TRUNC((G56/10))))*100)+(((((+G56/100)-(TRUNC((G56/100))))*10)))))</f>
        <v>42</v>
      </c>
      <c r="G3" s="32">
        <f>((((+G57/10)-TRUNC((G57/10))))*10)</f>
        <v>3.9999999999999858</v>
      </c>
      <c r="I3" s="31">
        <f>TRUNC((((((J56/10)-TRUNC((J56/10))))*100)+(((((+J56/100)-(TRUNC((J56/100))))*10)))))</f>
        <v>21</v>
      </c>
      <c r="J3" s="33">
        <f>((((+J57/10)-TRUNC((J57/10))))*10)</f>
        <v>1.9999999999999929</v>
      </c>
      <c r="L3" s="31">
        <f>TRUNC((((((M56/10)-TRUNC((M56/10))))*100)+(((((+M56/100)-(TRUNC((M56/100))))*10)))))</f>
        <v>41</v>
      </c>
      <c r="M3" s="34">
        <f>((((+M57/10)-TRUNC((M57/10))))*10)</f>
        <v>3.9999999999999858</v>
      </c>
      <c r="O3" s="31">
        <f>TRUNC((((((P56/10)-TRUNC((P56/10))))*100)+(((((+P56/100)-(TRUNC((P56/100))))*10)))))</f>
        <v>23</v>
      </c>
      <c r="P3" s="35">
        <f>((((+P57/10)-TRUNC((P57/10))))*10)</f>
        <v>5</v>
      </c>
      <c r="R3" s="31">
        <f>TRUNC((((((S56/10)-TRUNC((S56/10))))*100)+(((((+S56/100)-(TRUNC((S56/100))))*10)))))</f>
        <v>34</v>
      </c>
      <c r="S3" s="36">
        <f>((((+S57/10)-TRUNC((S57/10))))*10)</f>
        <v>2.9999999999999716</v>
      </c>
      <c r="U3" s="31">
        <f>TRUNC((((((V56/10)-TRUNC((V56/10))))*100)+(((((+V56/100)-(TRUNC((V56/100))))*10)))))</f>
        <v>43</v>
      </c>
      <c r="V3" s="37">
        <f>((((+V57/10)-TRUNC((V57/10))))*10)</f>
        <v>5</v>
      </c>
    </row>
    <row r="4" spans="5:22" x14ac:dyDescent="0.3">
      <c r="E4"/>
      <c r="F4" s="31">
        <f>(TRUNC(((((G56/1000)-TRUNC((G56/1000))))*10))+((TRUNC((F3/10))*10)))</f>
        <v>43</v>
      </c>
      <c r="G4" s="32">
        <f>(TRUNC((((+G57/100)-TRUNC((G57/100)))*10))+G3)</f>
        <v>5.9999999999999858</v>
      </c>
      <c r="I4" s="31">
        <f>(TRUNC(((((J56/1000)-TRUNC((J56/1000))))*10))+((TRUNC((I3/10))*10)))</f>
        <v>24</v>
      </c>
      <c r="J4" s="33">
        <f>(TRUNC((((+J57/100)-TRUNC((J57/100)))*10))+J3)</f>
        <v>5.9999999999999929</v>
      </c>
      <c r="L4" s="31">
        <f>(TRUNC(((((M56/1000)-TRUNC((M56/1000))))*10))+((TRUNC((L3/10))*10)))</f>
        <v>43</v>
      </c>
      <c r="M4" s="34">
        <f>(TRUNC((((+M57/100)-TRUNC((M57/100)))*10))+M3)</f>
        <v>5.9999999999999858</v>
      </c>
      <c r="O4" s="31">
        <f>(TRUNC(((((P56/1000)-TRUNC((P56/1000))))*10))+((TRUNC((O3/10))*10)))</f>
        <v>24</v>
      </c>
      <c r="P4" s="35">
        <f>(TRUNC((((+P57/100)-TRUNC((P57/100)))*10))+P3)</f>
        <v>7</v>
      </c>
      <c r="R4" s="31">
        <f>(TRUNC(((((S56/1000)-TRUNC((S56/1000))))*10))+((TRUNC((R3/10))*10)))</f>
        <v>31</v>
      </c>
      <c r="S4" s="36">
        <f>(TRUNC((((+S57/100)-TRUNC((S57/100)))*10))+S3)</f>
        <v>4.9999999999999716</v>
      </c>
      <c r="U4" s="31">
        <f>(TRUNC(((((V56/1000)-TRUNC((V56/1000))))*10))+((TRUNC((U3/10))*10)))</f>
        <v>41</v>
      </c>
      <c r="V4" s="37">
        <f>(TRUNC((((+V57/100)-TRUNC((V57/100)))*10))+V3)</f>
        <v>7</v>
      </c>
    </row>
    <row r="5" spans="5:22" x14ac:dyDescent="0.3">
      <c r="E5"/>
      <c r="F5" s="31">
        <f>TRUNC(((TRUNC((G56/1000))+((TRUNC((F3/10))*10)))))</f>
        <v>41</v>
      </c>
      <c r="G5" s="32">
        <f>((TRUNC((((+G57/100)-TRUNC((G57/100)))*10))+G3)+TRUNC((G57/100)))</f>
        <v>9.9999999999999858</v>
      </c>
      <c r="I5" s="31">
        <f>TRUNC(((TRUNC((J56/1000))+((TRUNC((I3/10))*10)))))</f>
        <v>23</v>
      </c>
      <c r="J5" s="33">
        <f>((TRUNC((((+J57/100)-TRUNC((J57/100)))*10))+J3)+TRUNC((J57/100)))</f>
        <v>7.9999999999999929</v>
      </c>
      <c r="L5" s="31">
        <f>TRUNC(((TRUNC((M56/1000))+((TRUNC((L3/10))*10)))))</f>
        <v>42</v>
      </c>
      <c r="M5" s="34">
        <f>((TRUNC((((+M57/100)-TRUNC((M57/100)))*10))+M3)+TRUNC((M57/100)))</f>
        <v>7.9999999999999858</v>
      </c>
      <c r="O5" s="31">
        <f>TRUNC(((TRUNC((P56/1000))+((TRUNC((O3/10))*10)))))</f>
        <v>21</v>
      </c>
      <c r="P5" s="35">
        <f>((TRUNC((((+P57/100)-TRUNC((P57/100)))*10))+P3)+TRUNC((P57/100)))</f>
        <v>12</v>
      </c>
      <c r="R5" s="31">
        <f>TRUNC(((TRUNC((S56/1000))+((TRUNC((R3/10))*10)))))</f>
        <v>32</v>
      </c>
      <c r="S5" s="36">
        <f>((TRUNC((((+S57/100)-TRUNC((S57/100)))*10))+S3)+TRUNC((S57/100)))</f>
        <v>8.9999999999999716</v>
      </c>
      <c r="U5" s="31">
        <f>TRUNC(((TRUNC((V56/1000))+((TRUNC((U3/10))*10)))))</f>
        <v>42</v>
      </c>
      <c r="V5" s="37">
        <f>((TRUNC((((+V57/100)-TRUNC((V57/100)))*10))+V3)+TRUNC((V57/100)))</f>
        <v>10</v>
      </c>
    </row>
    <row r="6" spans="5:22" x14ac:dyDescent="0.3">
      <c r="E6"/>
      <c r="F6" s="31">
        <f>(TRUNC(((((G56/1000)-TRUNC((G56/1000))))*10))+((TRUNC((((+G56/100)-TRUNC((G56/100)))*10))*10)))</f>
        <v>23</v>
      </c>
      <c r="G6" s="32">
        <f>TRUNC((((+G57/100)-TRUNC((G57/100)))*10))</f>
        <v>2</v>
      </c>
      <c r="I6" s="31">
        <f>(TRUNC(((((J56/1000)-TRUNC((J56/1000))))*10))+((TRUNC((((+J56/100)-TRUNC((J56/100)))*10))*10)))</f>
        <v>14</v>
      </c>
      <c r="J6" s="33">
        <f>TRUNC((((+J57/100)-TRUNC((J57/100)))*10))</f>
        <v>4</v>
      </c>
      <c r="L6" s="31">
        <f>(TRUNC(((((M56/1000)-TRUNC((M56/1000))))*10))+((TRUNC((((+M56/100)-TRUNC((M56/100)))*10))*10)))</f>
        <v>13</v>
      </c>
      <c r="M6" s="34">
        <f>TRUNC((((+M57/100)-TRUNC((M57/100)))*10))</f>
        <v>2</v>
      </c>
      <c r="O6" s="31">
        <f>(TRUNC(((((P56/1000)-TRUNC((P56/1000))))*10))+((TRUNC((((+P56/100)-TRUNC((P56/100)))*10))*10)))</f>
        <v>34</v>
      </c>
      <c r="P6" s="35">
        <f>TRUNC((((+P57/100)-TRUNC((P57/100)))*10))</f>
        <v>2</v>
      </c>
      <c r="R6" s="31">
        <f>(TRUNC(((((S56/1000)-TRUNC((S56/1000))))*10))+((TRUNC((((+S56/100)-TRUNC((S56/100)))*10))*10)))</f>
        <v>41</v>
      </c>
      <c r="S6" s="36">
        <f>TRUNC((((+S57/100)-TRUNC((S57/100)))*10))</f>
        <v>2</v>
      </c>
      <c r="U6" s="31">
        <f>(TRUNC(((((V56/1000)-TRUNC((V56/1000))))*10))+((TRUNC((((+V56/100)-TRUNC((V56/100)))*10))*10)))</f>
        <v>31</v>
      </c>
      <c r="V6" s="37">
        <f>TRUNC((((+V57/100)-TRUNC((V57/100)))*10))</f>
        <v>2</v>
      </c>
    </row>
    <row r="7" spans="5:22" x14ac:dyDescent="0.3">
      <c r="E7"/>
      <c r="F7" s="31">
        <f>(((TRUNC(((((G56/100)-TRUNC((G56/100))))*10))*10))+(TRUNC((+G56/1000))))</f>
        <v>21</v>
      </c>
      <c r="G7" s="32">
        <f>(TRUNC((G57/100))+G6)</f>
        <v>6</v>
      </c>
      <c r="I7" s="31">
        <f>(((TRUNC(((((J56/100)-TRUNC((J56/100))))*10))*10))+(TRUNC((+J56/1000))))</f>
        <v>13</v>
      </c>
      <c r="J7" s="33">
        <f>(TRUNC((J57/100))+J6)</f>
        <v>6</v>
      </c>
      <c r="L7" s="31">
        <f>(((TRUNC(((((M56/100)-TRUNC((M56/100))))*10))*10))+(TRUNC((+M56/1000))))</f>
        <v>12</v>
      </c>
      <c r="M7" s="34">
        <f>(TRUNC((M57/100))+M6)</f>
        <v>4</v>
      </c>
      <c r="O7" s="31">
        <f>(((TRUNC(((((P56/100)-TRUNC((P56/100))))*10))*10))+(TRUNC((+P56/1000))))</f>
        <v>31</v>
      </c>
      <c r="P7" s="35">
        <f>(TRUNC((P57/100))+P6)</f>
        <v>7</v>
      </c>
      <c r="R7" s="31">
        <f>(((TRUNC(((((S56/100)-TRUNC((S56/100))))*10))*10))+(TRUNC((+S56/1000))))</f>
        <v>42</v>
      </c>
      <c r="S7" s="36">
        <f>(TRUNC((S57/100))+S6)</f>
        <v>6</v>
      </c>
      <c r="U7" s="31">
        <f>(((TRUNC(((((V56/100)-TRUNC((V56/100))))*10))*10))+(TRUNC((+V56/1000))))</f>
        <v>32</v>
      </c>
      <c r="V7" s="37">
        <f>(TRUNC((V57/100))+V6)</f>
        <v>5</v>
      </c>
    </row>
    <row r="8" spans="5:22" x14ac:dyDescent="0.3">
      <c r="E8"/>
      <c r="F8" s="31">
        <f>(TRUNC((G56/1000))+((TRUNC((((+G56/1000)-TRUNC((G56/1000)))*10))*10)))</f>
        <v>31</v>
      </c>
      <c r="G8" s="32">
        <f>TRUNC((G57/100))</f>
        <v>4</v>
      </c>
      <c r="I8" s="31">
        <f>(TRUNC((J56/1000))+((TRUNC((((+J56/1000)-TRUNC((J56/1000)))*10))*10)))</f>
        <v>43</v>
      </c>
      <c r="J8" s="33">
        <f>TRUNC((J57/100))</f>
        <v>2</v>
      </c>
      <c r="L8" s="31">
        <f>(TRUNC((M56/1000))+((TRUNC((((+M56/1000)-TRUNC((M56/1000)))*10))*10)))</f>
        <v>32</v>
      </c>
      <c r="M8" s="34">
        <f>TRUNC((M57/100))</f>
        <v>2</v>
      </c>
      <c r="O8" s="31">
        <f>(TRUNC((P56/1000))+((TRUNC((((+P56/1000)-TRUNC((P56/1000)))*10))*10)))</f>
        <v>41</v>
      </c>
      <c r="P8" s="35">
        <f>TRUNC((P57/100))</f>
        <v>5</v>
      </c>
      <c r="R8" s="31">
        <f>(TRUNC((S56/1000))+((TRUNC((((+S56/1000)-TRUNC((S56/1000)))*10))*10)))</f>
        <v>12</v>
      </c>
      <c r="S8" s="36">
        <f>TRUNC((S57/100))</f>
        <v>4</v>
      </c>
      <c r="U8" s="31">
        <f>(TRUNC((V56/1000))+((TRUNC((((+V56/1000)-TRUNC((V56/1000)))*10))*10)))</f>
        <v>12</v>
      </c>
      <c r="V8" s="37">
        <f>TRUNC((V57/100))</f>
        <v>3</v>
      </c>
    </row>
    <row r="9" spans="5:22" x14ac:dyDescent="0.3">
      <c r="E9"/>
      <c r="F9" s="11" t="s">
        <v>7</v>
      </c>
      <c r="G9" s="12" t="s">
        <v>8</v>
      </c>
      <c r="I9" s="11" t="s">
        <v>7</v>
      </c>
      <c r="J9" s="14" t="s">
        <v>8</v>
      </c>
      <c r="L9" s="11" t="s">
        <v>7</v>
      </c>
      <c r="M9" s="16" t="s">
        <v>8</v>
      </c>
      <c r="O9" s="11" t="s">
        <v>7</v>
      </c>
      <c r="P9" s="18" t="s">
        <v>8</v>
      </c>
      <c r="R9" s="11" t="s">
        <v>7</v>
      </c>
      <c r="S9" s="20" t="s">
        <v>8</v>
      </c>
      <c r="U9" s="11" t="s">
        <v>7</v>
      </c>
      <c r="V9" s="22" t="s">
        <v>8</v>
      </c>
    </row>
    <row r="10" spans="5:22" x14ac:dyDescent="0.3">
      <c r="E10"/>
      <c r="F10" s="31">
        <v>12</v>
      </c>
      <c r="G10" s="32">
        <f>IF((F10=F3),G3,IF((F10=F4),G4,IF((F10=F5),G5,IF((F10=F6),G6,IF((F10=F7),G7,IF((F10=F8),G8,0))))))</f>
        <v>0</v>
      </c>
      <c r="I10" s="31">
        <v>12</v>
      </c>
      <c r="J10" s="33">
        <f>IF((I10=I3),J3,IF((I10=I4),J4,IF((I10=I5),J5,IF((I10=I6),J6,IF((I10=I7),J7,IF((I10=I8),J8,0))))))</f>
        <v>0</v>
      </c>
      <c r="L10" s="31">
        <v>12</v>
      </c>
      <c r="M10" s="34">
        <f>IF((L10=L3),M3,IF((L10=L4),M4,IF((L10=L5),M5,IF((L10=L6),M6,IF((L10=L7),M7,IF((L10=L8),M8,0))))))</f>
        <v>4</v>
      </c>
      <c r="O10" s="31">
        <v>12</v>
      </c>
      <c r="P10" s="35">
        <f>IF((O10=O3),P3,IF((O10=O4),P4,IF((O10=O5),P5,IF((O10=O6),P6,IF((O10=O7),P7,IF((O10=O8),P8,0))))))</f>
        <v>0</v>
      </c>
      <c r="R10" s="31">
        <v>12</v>
      </c>
      <c r="S10" s="36">
        <f>IF((R10=R3),S3,IF((R10=R4),S4,IF((R10=R5),S5,IF((R10=R6),S6,IF((R10=R7),S7,IF((R10=R8),S8,0))))))</f>
        <v>4</v>
      </c>
      <c r="U10" s="31">
        <v>12</v>
      </c>
      <c r="V10" s="37">
        <f>IF((U10=U3),V3,IF((U10=U4),V4,IF((U10=U5),V5,IF((U10=U6),V6,IF((U10=U7),V7,IF((U10=U8),V8,0))))))</f>
        <v>3</v>
      </c>
    </row>
    <row r="11" spans="5:22" x14ac:dyDescent="0.3">
      <c r="E11"/>
      <c r="F11" s="31">
        <v>13</v>
      </c>
      <c r="G11" s="32">
        <f>IF((F11=F3),G3,IF((F11=F4),G4,IF((F11=F5),G5,IF((F11=F6),G6,IF((F11=F7),G7,IF((F11=F8),G8,0))))))</f>
        <v>0</v>
      </c>
      <c r="I11" s="31">
        <v>13</v>
      </c>
      <c r="J11" s="33">
        <f>IF((I11=I3),J3,IF((I11=I4),J4,IF((I11=I5),J5,IF((I11=I6),J6,IF((I11=I7),J7,IF((I11=I8),J8,0))))))</f>
        <v>6</v>
      </c>
      <c r="L11" s="31">
        <v>13</v>
      </c>
      <c r="M11" s="34">
        <f>IF((L11=L3),M3,IF((L11=L4),M4,IF((L11=L5),M5,IF((L11=L6),M6,IF((L11=L7),M7,IF((L11=L8),M8,0))))))</f>
        <v>2</v>
      </c>
      <c r="O11" s="31">
        <v>13</v>
      </c>
      <c r="P11" s="35">
        <f>IF((O11=O3),P3,IF((O11=O4),P4,IF((O11=O5),P5,IF((O11=O6),P6,IF((O11=O7),P7,IF((O11=O8),P8,0))))))</f>
        <v>0</v>
      </c>
      <c r="R11" s="31">
        <v>13</v>
      </c>
      <c r="S11" s="36">
        <f>IF((R11=R3),S3,IF((R11=R4),S4,IF((R11=R5),S5,IF((R11=R6),S6,IF((R11=R7),S7,IF((R11=R8),S8,0))))))</f>
        <v>0</v>
      </c>
      <c r="U11" s="31">
        <v>13</v>
      </c>
      <c r="V11" s="37">
        <f>IF((U11=U3),V3,IF((U11=U4),V4,IF((U11=U5),V5,IF((U11=U6),V6,IF((U11=U7),V7,IF((U11=U8),V8,0))))))</f>
        <v>0</v>
      </c>
    </row>
    <row r="12" spans="5:22" x14ac:dyDescent="0.3">
      <c r="E12"/>
      <c r="F12" s="31">
        <v>14</v>
      </c>
      <c r="G12" s="32">
        <f>IF((F12=F3),G3,IF((F12=F4),G4,IF((F12=F5),G5,IF((F12=F6),G6,IF((F12=F7),G7,IF((F12=F8),G8,0))))))</f>
        <v>0</v>
      </c>
      <c r="I12" s="31">
        <v>14</v>
      </c>
      <c r="J12" s="33">
        <f>IF((I12=I3),J3,IF((I12=I4),J4,IF((I12=I5),J5,IF((I12=I6),J6,IF((I12=I7),J7,IF((I12=I8),J8,0))))))</f>
        <v>4</v>
      </c>
      <c r="L12" s="31">
        <v>14</v>
      </c>
      <c r="M12" s="34">
        <f>IF((L12=L3),M3,IF((L12=L4),M4,IF((L12=L5),M5,IF((L12=L6),M6,IF((L12=L7),M7,IF((L12=L8),M8,0))))))</f>
        <v>0</v>
      </c>
      <c r="O12" s="31">
        <v>14</v>
      </c>
      <c r="P12" s="35">
        <f>IF((O12=O3),P3,IF((O12=O4),P4,IF((O12=O5),P5,IF((O12=O6),P6,IF((O12=O7),P7,IF((O12=O8),P8,0))))))</f>
        <v>0</v>
      </c>
      <c r="R12" s="31">
        <v>14</v>
      </c>
      <c r="S12" s="36">
        <f>IF((R12=R3),S3,IF((R12=R4),S4,IF((R12=R5),S5,IF((R12=R6),S6,IF((R12=R7),S7,IF((R12=R8),S8,0))))))</f>
        <v>0</v>
      </c>
      <c r="U12" s="31">
        <v>14</v>
      </c>
      <c r="V12" s="37">
        <f>IF((U12=U3),V3,IF((U12=U4),V4,IF((U12=U5),V5,IF((U12=U6),V6,IF((U12=U7),V7,IF((U12=U8),V8,0))))))</f>
        <v>0</v>
      </c>
    </row>
    <row r="13" spans="5:22" x14ac:dyDescent="0.3">
      <c r="E13"/>
      <c r="F13" s="31">
        <v>21</v>
      </c>
      <c r="G13" s="32">
        <f>IF((F13=F3),G3,IF((F13=F4),G4,IF((F13=F5),G5,IF((F13=F6),G6,IF((F13=F7),G7,IF((F13=F8),G8,0))))))</f>
        <v>6</v>
      </c>
      <c r="I13" s="31">
        <v>21</v>
      </c>
      <c r="J13" s="33">
        <f>IF((I13=I3),J3,IF((I13=I4),J4,IF((I13=I5),J5,IF((I13=I6),J6,IF((I13=I7),J7,IF((I13=I8),J8,0))))))</f>
        <v>1.9999999999999929</v>
      </c>
      <c r="L13" s="31">
        <v>21</v>
      </c>
      <c r="M13" s="34">
        <f>IF((L13=L3),M3,IF((L13=L4),M4,IF((L13=L5),M5,IF((L13=L6),M6,IF((L13=L7),M7,IF((L13=L8),M8,0))))))</f>
        <v>0</v>
      </c>
      <c r="O13" s="31">
        <v>21</v>
      </c>
      <c r="P13" s="35">
        <f>IF((O13=O3),P3,IF((O13=O4),P4,IF((O13=O5),P5,IF((O13=O6),P6,IF((O13=O7),P7,IF((O13=O8),P8,0))))))</f>
        <v>12</v>
      </c>
      <c r="R13" s="31">
        <v>21</v>
      </c>
      <c r="S13" s="36">
        <f>IF((R13=R3),S3,IF((R13=R4),S4,IF((R13=R5),S5,IF((R13=R6),S6,IF((R13=R7),S7,IF((R13=R8),S8,0))))))</f>
        <v>0</v>
      </c>
      <c r="U13" s="31">
        <v>21</v>
      </c>
      <c r="V13" s="37">
        <f>IF((U13=U3),V3,IF((U13=U4),V4,IF((U13=U5),V5,IF((U13=U6),V6,IF((U13=U7),V7,IF((U13=U8),V8,0))))))</f>
        <v>0</v>
      </c>
    </row>
    <row r="14" spans="5:22" x14ac:dyDescent="0.3">
      <c r="E14"/>
      <c r="F14" s="31">
        <v>23</v>
      </c>
      <c r="G14" s="32">
        <f>IF((F14=F3),G3,IF((F14=F4),G4,IF((F14=F5),G5,IF((F14=F6),G6,IF((F14=F7),G7,IF((F14=F8),G8,0))))))</f>
        <v>2</v>
      </c>
      <c r="I14" s="31">
        <v>23</v>
      </c>
      <c r="J14" s="33">
        <f>IF((I14=I3),J3,IF((I14=I4),J4,IF((I14=I5),J5,IF((I14=I6),J6,IF((I14=I7),J7,IF((I14=I8),J8,0))))))</f>
        <v>7.9999999999999929</v>
      </c>
      <c r="L14" s="31">
        <v>23</v>
      </c>
      <c r="M14" s="34">
        <f>IF((L14=L3),M3,IF((L14=L4),M4,IF((L14=L5),M5,IF((L14=L6),M6,IF((L14=L7),M7,IF((L14=L8),M8,0))))))</f>
        <v>0</v>
      </c>
      <c r="O14" s="31">
        <v>23</v>
      </c>
      <c r="P14" s="35">
        <f>IF((O14=O3),P3,IF((O14=O4),P4,IF((O14=O5),P5,IF((O14=O6),P6,IF((O14=O7),P7,IF((O14=O8),P8,0))))))</f>
        <v>5</v>
      </c>
      <c r="R14" s="31">
        <v>23</v>
      </c>
      <c r="S14" s="36">
        <f>IF((R14=R3),S3,IF((R14=R4),S4,IF((R14=R5),S5,IF((R14=R6),S6,IF((R14=R7),S7,IF((R14=R8),S8,0))))))</f>
        <v>0</v>
      </c>
      <c r="U14" s="31">
        <v>23</v>
      </c>
      <c r="V14" s="37">
        <f>IF((U14=U3),V3,IF((U14=U4),V4,IF((U14=U5),V5,IF((U14=U6),V6,IF((U14=U7),V7,IF((U14=U8),V8,0))))))</f>
        <v>0</v>
      </c>
    </row>
    <row r="15" spans="5:22" x14ac:dyDescent="0.3">
      <c r="E15"/>
      <c r="F15" s="31">
        <v>24</v>
      </c>
      <c r="G15" s="32">
        <f>IF((F15=F3),G3,IF((F15=F4),G4,IF((F15=F5),G5,IF((F15=F6),G6,IF((F15=F7),G7,IF((F15=F8),G8,0))))))</f>
        <v>0</v>
      </c>
      <c r="I15" s="31">
        <v>24</v>
      </c>
      <c r="J15" s="33">
        <f>IF((I15=I3),J3,IF((I15=I4),J4,IF((I15=I5),J5,IF((I15=I6),J6,IF((I15=I7),J7,IF((I15=I8),J8,0))))))</f>
        <v>5.9999999999999929</v>
      </c>
      <c r="L15" s="31">
        <v>24</v>
      </c>
      <c r="M15" s="34">
        <f>IF((L15=L3),M3,IF((L15=L4),M4,IF((L15=L5),M5,IF((L15=L6),M6,IF((L15=L7),M7,IF((L15=L8),M8,0))))))</f>
        <v>0</v>
      </c>
      <c r="O15" s="31">
        <v>24</v>
      </c>
      <c r="P15" s="35">
        <f>IF((O15=O3),P3,IF((O15=O4),P4,IF((O15=O5),P5,IF((O15=O6),P6,IF((O15=O7),P7,IF((O15=O8),P8,0))))))</f>
        <v>7</v>
      </c>
      <c r="R15" s="31">
        <v>24</v>
      </c>
      <c r="S15" s="36">
        <f>IF((R15=R3),S3,IF((R15=R4),S4,IF((R15=R5),S5,IF((R15=R6),S6,IF((R15=R7),S7,IF((R15=R8),S8,0))))))</f>
        <v>0</v>
      </c>
      <c r="U15" s="31">
        <v>24</v>
      </c>
      <c r="V15" s="37">
        <f>IF((U15=U3),V3,IF((U15=U4),V4,IF((U15=U5),V5,IF((U15=U6),V6,IF((U15=U7),V7,IF((U15=U8),V8,0))))))</f>
        <v>0</v>
      </c>
    </row>
    <row r="16" spans="5:22" x14ac:dyDescent="0.3">
      <c r="E16"/>
      <c r="F16" s="31">
        <v>31</v>
      </c>
      <c r="G16" s="32">
        <f>IF((F16=F3),G3,IF((F16=F4),G4,IF((F16=F5),G5,IF((F16=F6),G6,IF((F16=F7),G7,IF((F16=F8),G8,0))))))</f>
        <v>4</v>
      </c>
      <c r="I16" s="31">
        <v>31</v>
      </c>
      <c r="J16" s="33">
        <f>IF((I16=I3),J3,IF((I16=I4),J4,IF((I16=I5),J5,IF((I16=I6),J6,IF((I16=I7),J7,IF((I16=I8),J8,0))))))</f>
        <v>0</v>
      </c>
      <c r="L16" s="31">
        <v>31</v>
      </c>
      <c r="M16" s="34">
        <f>IF((L16=L3),M3,IF((L16=L4),M4,IF((L16=L5),M5,IF((L16=L6),M6,IF((L16=L7),M7,IF((L16=L8),M8,0))))))</f>
        <v>0</v>
      </c>
      <c r="O16" s="31">
        <v>31</v>
      </c>
      <c r="P16" s="35">
        <f>IF((O16=O3),P3,IF((O16=O4),P4,IF((O16=O5),P5,IF((O16=O6),P6,IF((O16=O7),P7,IF((O16=O8),P8,0))))))</f>
        <v>7</v>
      </c>
      <c r="R16" s="31">
        <v>31</v>
      </c>
      <c r="S16" s="36">
        <f>IF((R16=R3),S3,IF((R16=R4),S4,IF((R16=R5),S5,IF((R16=R6),S6,IF((R16=R7),S7,IF((R16=R8),S8,0))))))</f>
        <v>4.9999999999999716</v>
      </c>
      <c r="U16" s="31">
        <v>31</v>
      </c>
      <c r="V16" s="37">
        <f>IF((U16=U3),V3,IF((U16=U4),V4,IF((U16=U5),V5,IF((U16=U6),V6,IF((U16=U7),V7,IF((U16=U8),V8,0))))))</f>
        <v>2</v>
      </c>
    </row>
    <row r="17" spans="5:22" x14ac:dyDescent="0.3">
      <c r="F17" s="31">
        <v>32</v>
      </c>
      <c r="G17" s="32">
        <f>IF((F17=F3),G3,IF((F17=F4),G4,IF((F17=F5),G5,IF((F17=F6),G6,IF((F17=F7),G7,IF((F17=F8),G8,0))))))</f>
        <v>0</v>
      </c>
      <c r="I17" s="31">
        <v>32</v>
      </c>
      <c r="J17" s="33">
        <f>IF((I17=I3),J3,IF((I17=I4),J4,IF((I17=I5),J5,IF((I17=I6),J6,IF((I17=I7),J7,IF((I17=I8),J8,0))))))</f>
        <v>0</v>
      </c>
      <c r="L17" s="31">
        <v>32</v>
      </c>
      <c r="M17" s="34">
        <f>IF((L17=L3),M3,IF((L17=L4),M4,IF((L17=L5),M5,IF((L17=L6),M6,IF((L17=L7),M7,IF((L17=L8),M8,0))))))</f>
        <v>2</v>
      </c>
      <c r="O17" s="31">
        <v>32</v>
      </c>
      <c r="P17" s="35">
        <f>IF((O17=O3),P3,IF((O17=O4),P4,IF((O17=O5),P5,IF((O17=O6),P6,IF((O17=O7),P7,IF((O17=O8),P8,0))))))</f>
        <v>0</v>
      </c>
      <c r="R17" s="31">
        <v>32</v>
      </c>
      <c r="S17" s="36">
        <f>IF((R17=R3),S3,IF((R17=R4),S4,IF((R17=R5),S5,IF((R17=R6),S6,IF((R17=R7),S7,IF((R17=R8),S8,0))))))</f>
        <v>8.9999999999999716</v>
      </c>
      <c r="U17" s="31">
        <v>32</v>
      </c>
      <c r="V17" s="37">
        <f>IF((U17=U3),V3,IF((U17=U4),V4,IF((U17=U5),V5,IF((U17=U6),V6,IF((U17=U7),V7,IF((U17=U8),V8,0))))))</f>
        <v>5</v>
      </c>
    </row>
    <row r="18" spans="5:22" x14ac:dyDescent="0.3">
      <c r="F18" s="31">
        <v>34</v>
      </c>
      <c r="G18" s="32">
        <f>IF((F18=F3),G3,IF((F18=F4),G4,IF((F18=F5),G5,IF((F18=F6),G6,IF((F18=F7),G7,IF((F18=F8),G8,0))))))</f>
        <v>0</v>
      </c>
      <c r="I18" s="31">
        <v>34</v>
      </c>
      <c r="J18" s="33">
        <f>IF((I18=I3),J3,IF((I18=I4),J4,IF((I18=I5),J5,IF((I18=I6),J6,IF((I18=I7),J7,IF((I18=I8),J8,0))))))</f>
        <v>0</v>
      </c>
      <c r="L18" s="31">
        <v>34</v>
      </c>
      <c r="M18" s="34">
        <f>IF((L18=L3),M3,IF((L18=L4),M4,IF((L18=L5),M5,IF((L18=L6),M6,IF((L18=L7),M7,IF((L18=L8),M8,0))))))</f>
        <v>0</v>
      </c>
      <c r="O18" s="31">
        <v>34</v>
      </c>
      <c r="P18" s="35">
        <f>IF((O18=O3),P3,IF((O18=O4),P4,IF((O18=O5),P5,IF((O18=O6),P6,IF((O18=O7),P7,IF((O18=O8),P8,0))))))</f>
        <v>2</v>
      </c>
      <c r="R18" s="31">
        <v>34</v>
      </c>
      <c r="S18" s="36">
        <f>IF((R18=R3),S3,IF((R18=R4),S4,IF((R18=R5),S5,IF((R18=R6),S6,IF((R18=R7),S7,IF((R18=R8),S8,0))))))</f>
        <v>2.9999999999999716</v>
      </c>
      <c r="U18" s="31">
        <v>34</v>
      </c>
      <c r="V18" s="37">
        <f>IF((U18=U3),V3,IF((U18=U4),V4,IF((U18=U5),V5,IF((U18=U6),V6,IF((U18=U7),V7,IF((U18=U8),V8,0))))))</f>
        <v>0</v>
      </c>
    </row>
    <row r="19" spans="5:22" x14ac:dyDescent="0.3">
      <c r="F19" s="31">
        <v>41</v>
      </c>
      <c r="G19" s="32">
        <f>IF((F19=F3),G3,IF((F19=F4),G4,IF((F19=F5),G5,IF((F19=F6),G6,IF((F19=F7),G7,IF((F19=F8),G8,0))))))</f>
        <v>9.9999999999999858</v>
      </c>
      <c r="I19" s="31">
        <v>41</v>
      </c>
      <c r="J19" s="33">
        <f>IF((I19=I3),J3,IF((I19=I4),J4,IF((I19=I5),J5,IF((I19=I6),J6,IF((I19=I7),J7,IF((I19=I8),J8,0))))))</f>
        <v>0</v>
      </c>
      <c r="L19" s="31">
        <v>41</v>
      </c>
      <c r="M19" s="34">
        <f>IF((L19=L3),M3,IF((L19=L4),M4,IF((L19=L5),M5,IF((L19=L6),M6,IF((L19=L7),M7,IF((L19=L8),M8,0))))))</f>
        <v>3.9999999999999858</v>
      </c>
      <c r="O19" s="31">
        <v>41</v>
      </c>
      <c r="P19" s="35">
        <f>IF((O19=O3),P3,IF((O19=O4),P4,IF((O19=O5),P5,IF((O19=O6),P6,IF((O19=O7),P7,IF((O19=O8),P8,0))))))</f>
        <v>5</v>
      </c>
      <c r="R19" s="31">
        <v>41</v>
      </c>
      <c r="S19" s="36">
        <f>IF((R19=R3),S3,IF((R19=R4),S4,IF((R19=R5),S5,IF((R19=R6),S6,IF((R19=R7),S7,IF((R19=R8),S8,0))))))</f>
        <v>2</v>
      </c>
      <c r="U19" s="31">
        <v>41</v>
      </c>
      <c r="V19" s="37">
        <f>IF((U19=U3),V3,IF((U19=U4),V4,IF((U19=U5),V5,IF((U19=U6),V6,IF((U19=U7),V7,IF((U19=U8),V8,0))))))</f>
        <v>7</v>
      </c>
    </row>
    <row r="20" spans="5:22" x14ac:dyDescent="0.3">
      <c r="F20" s="31">
        <v>42</v>
      </c>
      <c r="G20" s="32">
        <f>IF((F20=F3),G3,IF((F20=F4),G4,IF((F20=F5),G5,IF((F20=F6),G6,IF((F20=F7),G7,IF((F20=F8),G8,0))))))</f>
        <v>3.9999999999999858</v>
      </c>
      <c r="I20" s="31">
        <v>42</v>
      </c>
      <c r="J20" s="33">
        <f>IF((I20=I3),J3,IF((I20=I4),J4,IF((I20=I5),J5,IF((I20=I6),J6,IF((I20=I7),J7,IF((I20=I8),J8,0))))))</f>
        <v>0</v>
      </c>
      <c r="L20" s="31">
        <v>42</v>
      </c>
      <c r="M20" s="34">
        <f>IF((L20=L3),M3,IF((L20=L4),M4,IF((L20=L5),M5,IF((L20=L6),M6,IF((L20=L7),M7,IF((L20=L8),M8,0))))))</f>
        <v>7.9999999999999858</v>
      </c>
      <c r="O20" s="31">
        <v>42</v>
      </c>
      <c r="P20" s="35">
        <f>IF((O20=O3),P3,IF((O20=O4),P4,IF((O20=O5),P5,IF((O20=O6),P6,IF((O20=O7),P7,IF((O20=O8),P8,0))))))</f>
        <v>0</v>
      </c>
      <c r="R20" s="31">
        <v>42</v>
      </c>
      <c r="S20" s="36">
        <f>IF((R20=R3),S3,IF((R20=R4),S4,IF((R20=R5),S5,IF((R20=R6),S6,IF((R20=R7),S7,IF((R20=R8),S8,0))))))</f>
        <v>6</v>
      </c>
      <c r="U20" s="31">
        <v>42</v>
      </c>
      <c r="V20" s="37">
        <f>IF((U20=U3),V3,IF((U20=U4),V4,IF((U20=U5),V5,IF((U20=U6),V6,IF((U20=U7),V7,IF((U20=U8),V8,0))))))</f>
        <v>10</v>
      </c>
    </row>
    <row r="21" spans="5:22" x14ac:dyDescent="0.3">
      <c r="F21" s="31">
        <v>43</v>
      </c>
      <c r="G21" s="32">
        <f>IF((F21=F3),G3,IF((F21=F4),G4,IF((F21=F5),G5,IF((F21=F6),G6,IF((F21=F7),G7,IF((F21=F8),G8,0))))))</f>
        <v>5.9999999999999858</v>
      </c>
      <c r="I21" s="31">
        <v>43</v>
      </c>
      <c r="J21" s="33">
        <f>IF((I21=I3),J3,IF((I21=I4),J4,IF((I21=I5),J5,IF((I21=I6),J6,IF((I21=I7),J7,IF((I21=I8),J8,0))))))</f>
        <v>2</v>
      </c>
      <c r="L21" s="31">
        <v>43</v>
      </c>
      <c r="M21" s="34">
        <f>IF((L21=L3),M3,IF((L21=L4),M4,IF((L21=L5),M5,IF((L21=L6),M6,IF((L21=L7),M7,IF((L21=L8),M8,0))))))</f>
        <v>5.9999999999999858</v>
      </c>
      <c r="O21" s="31">
        <v>43</v>
      </c>
      <c r="P21" s="35">
        <f>IF((O21=O3),P3,IF((O21=O4),P4,IF((O21=O5),P5,IF((O21=O6),P6,IF((O21=O7),P7,IF((O21=O8),P8,0))))))</f>
        <v>0</v>
      </c>
      <c r="R21" s="31">
        <v>43</v>
      </c>
      <c r="S21" s="36">
        <f>IF((R21=R3),S3,IF((R21=R4),S4,IF((R21=R5),S5,IF((R21=R6),S6,IF((R21=R7),S7,IF((R21=R8),S8,0))))))</f>
        <v>0</v>
      </c>
      <c r="U21" s="31">
        <v>43</v>
      </c>
      <c r="V21" s="37">
        <f>IF((U21=U3),V3,IF((U21=U4),V4,IF((U21=U5),V5,IF((U21=U6),V6,IF((U21=U7),V7,IF((U21=U8),V8,0))))))</f>
        <v>5</v>
      </c>
    </row>
    <row r="23" spans="5:22" x14ac:dyDescent="0.3">
      <c r="E23" s="10" t="s">
        <v>9</v>
      </c>
      <c r="F23" s="31">
        <v>1234</v>
      </c>
      <c r="G23" s="32">
        <f>(50-SUM(G10:G12,G14,G15,G18))</f>
        <v>48</v>
      </c>
      <c r="H23" s="13" t="s">
        <v>9</v>
      </c>
      <c r="I23" s="31">
        <v>1234</v>
      </c>
      <c r="J23" s="33">
        <f>(50-SUM(J10:J12,J14,J15,J18))</f>
        <v>26.000000000000014</v>
      </c>
      <c r="K23" s="15" t="s">
        <v>9</v>
      </c>
      <c r="L23" s="31">
        <v>1234</v>
      </c>
      <c r="M23" s="34">
        <f>(50-SUM(M10:M12,M14,M15,M18))</f>
        <v>44</v>
      </c>
      <c r="N23" s="17" t="s">
        <v>9</v>
      </c>
      <c r="O23" s="31">
        <v>1234</v>
      </c>
      <c r="P23" s="35">
        <f>(50-SUM(P10:P12,P14,P15,P18))</f>
        <v>36</v>
      </c>
      <c r="Q23" s="19" t="s">
        <v>9</v>
      </c>
      <c r="R23" s="31">
        <v>1234</v>
      </c>
      <c r="S23" s="36">
        <f>(50-SUM(S10:S12,S14,S15,S18))</f>
        <v>43.000000000000028</v>
      </c>
      <c r="T23" s="21" t="s">
        <v>9</v>
      </c>
      <c r="U23" s="31">
        <v>1234</v>
      </c>
      <c r="V23" s="37">
        <f>(50-SUM(V10:V12,V14,V15,V18))</f>
        <v>47</v>
      </c>
    </row>
    <row r="24" spans="5:22" x14ac:dyDescent="0.3">
      <c r="E24" s="10" t="s">
        <v>10</v>
      </c>
      <c r="F24" s="31">
        <v>1243</v>
      </c>
      <c r="G24" s="32">
        <f>((G23-G21)+G18)</f>
        <v>42.000000000000014</v>
      </c>
      <c r="H24" s="13" t="s">
        <v>10</v>
      </c>
      <c r="I24" s="31">
        <v>1243</v>
      </c>
      <c r="J24" s="33">
        <f>((J23-J21)+J18)</f>
        <v>24.000000000000014</v>
      </c>
      <c r="K24" s="15" t="s">
        <v>10</v>
      </c>
      <c r="L24" s="31">
        <v>1243</v>
      </c>
      <c r="M24" s="34">
        <f>((M23-M21)+M18)</f>
        <v>38.000000000000014</v>
      </c>
      <c r="N24" s="17" t="s">
        <v>10</v>
      </c>
      <c r="O24" s="31">
        <v>1243</v>
      </c>
      <c r="P24" s="35">
        <f>((P23-P21)+P18)</f>
        <v>38</v>
      </c>
      <c r="Q24" s="19" t="s">
        <v>10</v>
      </c>
      <c r="R24" s="31">
        <v>1243</v>
      </c>
      <c r="S24" s="36">
        <f>((S23-S21)+S18)</f>
        <v>46</v>
      </c>
      <c r="T24" s="21" t="s">
        <v>10</v>
      </c>
      <c r="U24" s="31">
        <v>1243</v>
      </c>
      <c r="V24" s="37">
        <f>((V23-V21)+V18)</f>
        <v>42</v>
      </c>
    </row>
    <row r="25" spans="5:22" x14ac:dyDescent="0.3">
      <c r="E25" s="10" t="s">
        <v>11</v>
      </c>
      <c r="F25" s="31">
        <v>1324</v>
      </c>
      <c r="G25" s="32">
        <f>((G23+G14)-G17)</f>
        <v>50</v>
      </c>
      <c r="H25" s="13" t="s">
        <v>11</v>
      </c>
      <c r="I25" s="31">
        <v>1324</v>
      </c>
      <c r="J25" s="33">
        <f>((J23+J14)-J17)</f>
        <v>34.000000000000007</v>
      </c>
      <c r="K25" s="15" t="s">
        <v>11</v>
      </c>
      <c r="L25" s="31">
        <v>1324</v>
      </c>
      <c r="M25" s="34">
        <f>((M23+M14)-M17)</f>
        <v>42</v>
      </c>
      <c r="N25" s="17" t="s">
        <v>11</v>
      </c>
      <c r="O25" s="31">
        <v>1324</v>
      </c>
      <c r="P25" s="35">
        <f>((P23+P14)-P17)</f>
        <v>41</v>
      </c>
      <c r="Q25" s="19" t="s">
        <v>11</v>
      </c>
      <c r="R25" s="31">
        <v>1324</v>
      </c>
      <c r="S25" s="36">
        <f>((S23+S14)-S17)</f>
        <v>34.000000000000057</v>
      </c>
      <c r="T25" s="21" t="s">
        <v>11</v>
      </c>
      <c r="U25" s="31">
        <v>1324</v>
      </c>
      <c r="V25" s="37">
        <f>((V23+V14)-V17)</f>
        <v>42</v>
      </c>
    </row>
    <row r="26" spans="5:22" x14ac:dyDescent="0.3">
      <c r="E26" s="10" t="s">
        <v>12</v>
      </c>
      <c r="F26" s="31">
        <v>1342</v>
      </c>
      <c r="G26" s="32">
        <f>((G25+G15)-G20)</f>
        <v>46.000000000000014</v>
      </c>
      <c r="H26" s="13" t="s">
        <v>12</v>
      </c>
      <c r="I26" s="31">
        <v>1342</v>
      </c>
      <c r="J26" s="33">
        <f>((J25+J15)-J20)</f>
        <v>40</v>
      </c>
      <c r="K26" s="15" t="s">
        <v>12</v>
      </c>
      <c r="L26" s="31">
        <v>1342</v>
      </c>
      <c r="M26" s="34">
        <f>((M25+M15)-M20)</f>
        <v>34.000000000000014</v>
      </c>
      <c r="N26" s="17" t="s">
        <v>12</v>
      </c>
      <c r="O26" s="31">
        <v>1342</v>
      </c>
      <c r="P26" s="35">
        <f>((P25+P15)-P20)</f>
        <v>48</v>
      </c>
      <c r="Q26" s="19" t="s">
        <v>12</v>
      </c>
      <c r="R26" s="31">
        <v>1342</v>
      </c>
      <c r="S26" s="36">
        <f>((S25+S15)-S20)</f>
        <v>28.000000000000057</v>
      </c>
      <c r="T26" s="21" t="s">
        <v>12</v>
      </c>
      <c r="U26" s="31">
        <v>1342</v>
      </c>
      <c r="V26" s="37">
        <f>((V25+V15)-V20)</f>
        <v>32</v>
      </c>
    </row>
    <row r="27" spans="5:22" x14ac:dyDescent="0.3">
      <c r="E27" s="10" t="s">
        <v>13</v>
      </c>
      <c r="F27" s="31">
        <v>1423</v>
      </c>
      <c r="G27" s="32">
        <f>((G24-G20)+G15)</f>
        <v>38.000000000000028</v>
      </c>
      <c r="H27" s="13" t="s">
        <v>13</v>
      </c>
      <c r="I27" s="31">
        <v>1423</v>
      </c>
      <c r="J27" s="33">
        <f>((J24-J20)+J15)</f>
        <v>30.000000000000007</v>
      </c>
      <c r="K27" s="15" t="s">
        <v>13</v>
      </c>
      <c r="L27" s="31">
        <v>1423</v>
      </c>
      <c r="M27" s="34">
        <f>((M24-M20)+M15)</f>
        <v>30.000000000000028</v>
      </c>
      <c r="N27" s="17" t="s">
        <v>13</v>
      </c>
      <c r="O27" s="31">
        <v>1423</v>
      </c>
      <c r="P27" s="35">
        <f>((P24-P20)+P15)</f>
        <v>45</v>
      </c>
      <c r="Q27" s="19" t="s">
        <v>13</v>
      </c>
      <c r="R27" s="31">
        <v>1423</v>
      </c>
      <c r="S27" s="36">
        <f>((S24-S20)+S15)</f>
        <v>40</v>
      </c>
      <c r="T27" s="21" t="s">
        <v>13</v>
      </c>
      <c r="U27" s="31">
        <v>1423</v>
      </c>
      <c r="V27" s="37">
        <f>((V24-V20)+V15)</f>
        <v>32</v>
      </c>
    </row>
    <row r="28" spans="5:22" x14ac:dyDescent="0.3">
      <c r="E28" s="10" t="s">
        <v>14</v>
      </c>
      <c r="F28" s="31">
        <v>1432</v>
      </c>
      <c r="G28" s="32">
        <f>((G27-G17)+G14)</f>
        <v>40.000000000000028</v>
      </c>
      <c r="H28" s="13" t="s">
        <v>14</v>
      </c>
      <c r="I28" s="31">
        <v>1432</v>
      </c>
      <c r="J28" s="33">
        <f>((J27-J17)+J14)</f>
        <v>38</v>
      </c>
      <c r="K28" s="15" t="s">
        <v>14</v>
      </c>
      <c r="L28" s="31">
        <v>1432</v>
      </c>
      <c r="M28" s="34">
        <f>((M27-M17)+M14)</f>
        <v>28.000000000000028</v>
      </c>
      <c r="N28" s="17" t="s">
        <v>14</v>
      </c>
      <c r="O28" s="31">
        <v>1432</v>
      </c>
      <c r="P28" s="35">
        <f>((P27-P17)+P14)</f>
        <v>50</v>
      </c>
      <c r="Q28" s="19" t="s">
        <v>14</v>
      </c>
      <c r="R28" s="31">
        <v>1432</v>
      </c>
      <c r="S28" s="36">
        <f>((S27-S17)+S14)</f>
        <v>31.000000000000028</v>
      </c>
      <c r="T28" s="21" t="s">
        <v>14</v>
      </c>
      <c r="U28" s="31">
        <v>1432</v>
      </c>
      <c r="V28" s="37">
        <f>((V27-V17)+V14)</f>
        <v>27</v>
      </c>
    </row>
    <row r="29" spans="5:22" x14ac:dyDescent="0.3">
      <c r="F29" s="31">
        <v>2000</v>
      </c>
      <c r="I29" s="31">
        <v>2000</v>
      </c>
      <c r="L29" s="31">
        <v>2000</v>
      </c>
      <c r="O29" s="31">
        <v>2000</v>
      </c>
      <c r="R29" s="31">
        <v>2000</v>
      </c>
      <c r="U29" s="31">
        <v>2000</v>
      </c>
    </row>
    <row r="30" spans="5:22" x14ac:dyDescent="0.3">
      <c r="E30" s="10" t="s">
        <v>15</v>
      </c>
      <c r="F30" s="31">
        <v>2134</v>
      </c>
      <c r="G30" s="32">
        <f>((G23+G10)-G13)</f>
        <v>42</v>
      </c>
      <c r="H30" s="13" t="s">
        <v>15</v>
      </c>
      <c r="I30" s="31">
        <v>2134</v>
      </c>
      <c r="J30" s="33">
        <f>((J23+J10)-J13)</f>
        <v>24.000000000000021</v>
      </c>
      <c r="K30" s="15" t="s">
        <v>15</v>
      </c>
      <c r="L30" s="31">
        <v>2134</v>
      </c>
      <c r="M30" s="34">
        <f>((M23+M10)-M13)</f>
        <v>48</v>
      </c>
      <c r="N30" s="17" t="s">
        <v>15</v>
      </c>
      <c r="O30" s="31">
        <v>2134</v>
      </c>
      <c r="P30" s="35">
        <f>((P23+P10)-P13)</f>
        <v>24</v>
      </c>
      <c r="Q30" s="19" t="s">
        <v>15</v>
      </c>
      <c r="R30" s="31">
        <v>2134</v>
      </c>
      <c r="S30" s="36">
        <f>((S23+S10)-S13)</f>
        <v>47.000000000000028</v>
      </c>
      <c r="T30" s="21" t="s">
        <v>15</v>
      </c>
      <c r="U30" s="31">
        <v>2134</v>
      </c>
      <c r="V30" s="37">
        <f>((V23+V10)-V13)</f>
        <v>50</v>
      </c>
    </row>
    <row r="31" spans="5:22" x14ac:dyDescent="0.3">
      <c r="E31" s="10" t="s">
        <v>16</v>
      </c>
      <c r="F31" s="31">
        <v>2143</v>
      </c>
      <c r="G31" s="32">
        <f>((G30+G18)-G21)</f>
        <v>36.000000000000014</v>
      </c>
      <c r="H31" s="13" t="s">
        <v>16</v>
      </c>
      <c r="I31" s="31">
        <v>2143</v>
      </c>
      <c r="J31" s="33">
        <f>((J30+J18)-J21)</f>
        <v>22.000000000000021</v>
      </c>
      <c r="K31" s="15" t="s">
        <v>16</v>
      </c>
      <c r="L31" s="31">
        <v>2143</v>
      </c>
      <c r="M31" s="34">
        <f>((M30+M18)-M21)</f>
        <v>42.000000000000014</v>
      </c>
      <c r="N31" s="17" t="s">
        <v>16</v>
      </c>
      <c r="O31" s="31">
        <v>2143</v>
      </c>
      <c r="P31" s="35">
        <f>((P30+P18)-P21)</f>
        <v>26</v>
      </c>
      <c r="Q31" s="19" t="s">
        <v>16</v>
      </c>
      <c r="R31" s="31">
        <v>2143</v>
      </c>
      <c r="S31" s="36">
        <f>((S30+S18)-S21)</f>
        <v>50</v>
      </c>
      <c r="T31" s="21" t="s">
        <v>16</v>
      </c>
      <c r="U31" s="31">
        <v>2143</v>
      </c>
      <c r="V31" s="37">
        <f>((V30+V18)-V21)</f>
        <v>45</v>
      </c>
    </row>
    <row r="32" spans="5:22" x14ac:dyDescent="0.3">
      <c r="E32" s="10" t="s">
        <v>17</v>
      </c>
      <c r="F32" s="31">
        <v>2314</v>
      </c>
      <c r="G32" s="32">
        <f>((G30+G11)-G16)</f>
        <v>38</v>
      </c>
      <c r="H32" s="13" t="s">
        <v>17</v>
      </c>
      <c r="I32" s="31">
        <v>2314</v>
      </c>
      <c r="J32" s="33">
        <f>((J30+J11)-J16)</f>
        <v>30.000000000000021</v>
      </c>
      <c r="K32" s="15" t="s">
        <v>17</v>
      </c>
      <c r="L32" s="31">
        <v>2314</v>
      </c>
      <c r="M32" s="34">
        <f>((M30+M11)-M16)</f>
        <v>50</v>
      </c>
      <c r="N32" s="17" t="s">
        <v>17</v>
      </c>
      <c r="O32" s="31">
        <v>2314</v>
      </c>
      <c r="P32" s="35">
        <f>((P30+P11)-P16)</f>
        <v>17</v>
      </c>
      <c r="Q32" s="19" t="s">
        <v>17</v>
      </c>
      <c r="R32" s="31">
        <v>2314</v>
      </c>
      <c r="S32" s="36">
        <f>((S30+S11)-S16)</f>
        <v>42.000000000000057</v>
      </c>
      <c r="T32" s="21" t="s">
        <v>17</v>
      </c>
      <c r="U32" s="31">
        <v>2314</v>
      </c>
      <c r="V32" s="37">
        <f>((V30+V11)-V16)</f>
        <v>48</v>
      </c>
    </row>
    <row r="33" spans="5:22" x14ac:dyDescent="0.3">
      <c r="E33" s="10" t="s">
        <v>18</v>
      </c>
      <c r="F33" s="31">
        <v>2341</v>
      </c>
      <c r="G33" s="32">
        <f>((G32+G12)-G19)</f>
        <v>28.000000000000014</v>
      </c>
      <c r="H33" s="13" t="s">
        <v>18</v>
      </c>
      <c r="I33" s="31">
        <v>2341</v>
      </c>
      <c r="J33" s="33">
        <f>((J32+J12)-J19)</f>
        <v>34.000000000000021</v>
      </c>
      <c r="K33" s="15" t="s">
        <v>18</v>
      </c>
      <c r="L33" s="31">
        <v>2341</v>
      </c>
      <c r="M33" s="34">
        <f>((M32+M12)-M19)</f>
        <v>46.000000000000014</v>
      </c>
      <c r="N33" s="17" t="s">
        <v>18</v>
      </c>
      <c r="O33" s="31">
        <v>2341</v>
      </c>
      <c r="P33" s="35">
        <f>((P32+P12)-P19)</f>
        <v>12</v>
      </c>
      <c r="Q33" s="19" t="s">
        <v>18</v>
      </c>
      <c r="R33" s="31">
        <v>2341</v>
      </c>
      <c r="S33" s="36">
        <f>((S32+S12)-S19)</f>
        <v>40.000000000000057</v>
      </c>
      <c r="T33" s="21" t="s">
        <v>18</v>
      </c>
      <c r="U33" s="31">
        <v>2341</v>
      </c>
      <c r="V33" s="37">
        <f>((V32+V12)-V19)</f>
        <v>41</v>
      </c>
    </row>
    <row r="34" spans="5:22" x14ac:dyDescent="0.3">
      <c r="E34" s="10" t="s">
        <v>19</v>
      </c>
      <c r="F34" s="31">
        <v>2413</v>
      </c>
      <c r="G34" s="32">
        <f>((G31+G12)-G19)</f>
        <v>26.000000000000028</v>
      </c>
      <c r="H34" s="13" t="s">
        <v>19</v>
      </c>
      <c r="I34" s="31">
        <v>2413</v>
      </c>
      <c r="J34" s="33">
        <f>((J31+J12)-J19)</f>
        <v>26.000000000000021</v>
      </c>
      <c r="K34" s="15" t="s">
        <v>19</v>
      </c>
      <c r="L34" s="31">
        <v>2413</v>
      </c>
      <c r="M34" s="34">
        <f>((M31+M12)-M19)</f>
        <v>38.000000000000028</v>
      </c>
      <c r="N34" s="17" t="s">
        <v>19</v>
      </c>
      <c r="O34" s="31">
        <v>2413</v>
      </c>
      <c r="P34" s="35">
        <f>((P31+P12)-P19)</f>
        <v>21</v>
      </c>
      <c r="Q34" s="19" t="s">
        <v>19</v>
      </c>
      <c r="R34" s="31">
        <v>2413</v>
      </c>
      <c r="S34" s="36">
        <f>((S31+S12)-S19)</f>
        <v>48</v>
      </c>
      <c r="T34" s="21" t="s">
        <v>19</v>
      </c>
      <c r="U34" s="31">
        <v>2413</v>
      </c>
      <c r="V34" s="37">
        <f>((V31+V12)-V19)</f>
        <v>38</v>
      </c>
    </row>
    <row r="35" spans="5:22" x14ac:dyDescent="0.3">
      <c r="E35" s="10" t="s">
        <v>20</v>
      </c>
      <c r="F35" s="31">
        <v>2431</v>
      </c>
      <c r="G35" s="32">
        <f>((G34+G11)-G16)</f>
        <v>22.000000000000028</v>
      </c>
      <c r="H35" s="13" t="s">
        <v>20</v>
      </c>
      <c r="I35" s="31">
        <v>2431</v>
      </c>
      <c r="J35" s="33">
        <f>((J34+J11)-J16)</f>
        <v>32.000000000000021</v>
      </c>
      <c r="K35" s="15" t="s">
        <v>20</v>
      </c>
      <c r="L35" s="31">
        <v>2431</v>
      </c>
      <c r="M35" s="34">
        <f>((M34+M11)-M16)</f>
        <v>40.000000000000028</v>
      </c>
      <c r="N35" s="17" t="s">
        <v>20</v>
      </c>
      <c r="O35" s="31">
        <v>2431</v>
      </c>
      <c r="P35" s="35">
        <f>((P34+P11)-P16)</f>
        <v>14</v>
      </c>
      <c r="Q35" s="19" t="s">
        <v>20</v>
      </c>
      <c r="R35" s="31">
        <v>2431</v>
      </c>
      <c r="S35" s="36">
        <f>((S34+S11)-S16)</f>
        <v>43.000000000000028</v>
      </c>
      <c r="T35" s="21" t="s">
        <v>20</v>
      </c>
      <c r="U35" s="31">
        <v>2431</v>
      </c>
      <c r="V35" s="37">
        <f>((V34+V11)-V16)</f>
        <v>36</v>
      </c>
    </row>
    <row r="36" spans="5:22" x14ac:dyDescent="0.3">
      <c r="F36" s="31">
        <v>3000</v>
      </c>
      <c r="I36" s="31">
        <v>3000</v>
      </c>
      <c r="L36" s="31">
        <v>3000</v>
      </c>
      <c r="O36" s="31">
        <v>3000</v>
      </c>
      <c r="R36" s="31">
        <v>3000</v>
      </c>
      <c r="U36" s="31">
        <v>3000</v>
      </c>
    </row>
    <row r="37" spans="5:22" x14ac:dyDescent="0.3">
      <c r="E37" s="10" t="s">
        <v>21</v>
      </c>
      <c r="F37" s="31">
        <v>3124</v>
      </c>
      <c r="G37" s="32">
        <f>((G25+G11)-G16)</f>
        <v>46</v>
      </c>
      <c r="H37" s="13" t="s">
        <v>21</v>
      </c>
      <c r="I37" s="31">
        <v>3124</v>
      </c>
      <c r="J37" s="33">
        <f>((J25+J11)-J16)</f>
        <v>40.000000000000007</v>
      </c>
      <c r="K37" s="15" t="s">
        <v>21</v>
      </c>
      <c r="L37" s="31">
        <v>3124</v>
      </c>
      <c r="M37" s="34">
        <f>((M25+M11)-M16)</f>
        <v>44</v>
      </c>
      <c r="N37" s="17" t="s">
        <v>21</v>
      </c>
      <c r="O37" s="31">
        <v>3124</v>
      </c>
      <c r="P37" s="35">
        <f>((P25+P11)-P16)</f>
        <v>34</v>
      </c>
      <c r="Q37" s="19" t="s">
        <v>21</v>
      </c>
      <c r="R37" s="31">
        <v>3124</v>
      </c>
      <c r="S37" s="36">
        <f>((S25+S11)-S16)</f>
        <v>29.000000000000085</v>
      </c>
      <c r="T37" s="21" t="s">
        <v>21</v>
      </c>
      <c r="U37" s="31">
        <v>3124</v>
      </c>
      <c r="V37" s="37">
        <f>((V25+V11)-V16)</f>
        <v>40</v>
      </c>
    </row>
    <row r="38" spans="5:22" x14ac:dyDescent="0.3">
      <c r="E38" s="10" t="s">
        <v>22</v>
      </c>
      <c r="F38" s="31">
        <v>3142</v>
      </c>
      <c r="G38" s="32">
        <f>((G37+G15)-G20)</f>
        <v>42.000000000000014</v>
      </c>
      <c r="H38" s="13" t="s">
        <v>22</v>
      </c>
      <c r="I38" s="31">
        <v>3142</v>
      </c>
      <c r="J38" s="33">
        <f>((J37+J15)-J20)</f>
        <v>46</v>
      </c>
      <c r="K38" s="15" t="s">
        <v>22</v>
      </c>
      <c r="L38" s="31">
        <v>3142</v>
      </c>
      <c r="M38" s="34">
        <f>((M37+M15)-M20)</f>
        <v>36.000000000000014</v>
      </c>
      <c r="N38" s="17" t="s">
        <v>22</v>
      </c>
      <c r="O38" s="31">
        <v>3142</v>
      </c>
      <c r="P38" s="35">
        <f>((P37+P15)-P20)</f>
        <v>41</v>
      </c>
      <c r="Q38" s="19" t="s">
        <v>22</v>
      </c>
      <c r="R38" s="31">
        <v>3142</v>
      </c>
      <c r="S38" s="36">
        <f>((S37+S15)-S20)</f>
        <v>23.000000000000085</v>
      </c>
      <c r="T38" s="21" t="s">
        <v>22</v>
      </c>
      <c r="U38" s="31">
        <v>3142</v>
      </c>
      <c r="V38" s="37">
        <f>((V37+V15)-V20)</f>
        <v>30</v>
      </c>
    </row>
    <row r="39" spans="5:22" x14ac:dyDescent="0.3">
      <c r="E39" s="10" t="s">
        <v>23</v>
      </c>
      <c r="F39" s="31">
        <v>3214</v>
      </c>
      <c r="G39" s="32">
        <f>((G32+G14)-G17)</f>
        <v>40</v>
      </c>
      <c r="H39" s="13" t="s">
        <v>23</v>
      </c>
      <c r="I39" s="31">
        <v>3214</v>
      </c>
      <c r="J39" s="33">
        <f>((J32+J14)-J17)</f>
        <v>38.000000000000014</v>
      </c>
      <c r="K39" s="15" t="s">
        <v>23</v>
      </c>
      <c r="L39" s="31">
        <v>3214</v>
      </c>
      <c r="M39" s="34">
        <f>((M32+M14)-M17)</f>
        <v>48</v>
      </c>
      <c r="N39" s="17" t="s">
        <v>23</v>
      </c>
      <c r="O39" s="31">
        <v>3214</v>
      </c>
      <c r="P39" s="35">
        <f>((P32+P14)-P17)</f>
        <v>22</v>
      </c>
      <c r="Q39" s="19" t="s">
        <v>23</v>
      </c>
      <c r="R39" s="31">
        <v>3214</v>
      </c>
      <c r="S39" s="36">
        <f>((S32+S14)-S17)</f>
        <v>33.000000000000085</v>
      </c>
      <c r="T39" s="21" t="s">
        <v>23</v>
      </c>
      <c r="U39" s="31">
        <v>3214</v>
      </c>
      <c r="V39" s="37">
        <f>((V32+V14)-V17)</f>
        <v>43</v>
      </c>
    </row>
    <row r="40" spans="5:22" x14ac:dyDescent="0.3">
      <c r="E40" s="10" t="s">
        <v>24</v>
      </c>
      <c r="F40" s="31">
        <v>3241</v>
      </c>
      <c r="G40" s="32">
        <f>((G39+G12)-G19)</f>
        <v>30.000000000000014</v>
      </c>
      <c r="H40" s="13" t="s">
        <v>24</v>
      </c>
      <c r="I40" s="31">
        <v>3241</v>
      </c>
      <c r="J40" s="33">
        <f>((J39+J12)-J19)</f>
        <v>42.000000000000014</v>
      </c>
      <c r="K40" s="15" t="s">
        <v>24</v>
      </c>
      <c r="L40" s="31">
        <v>3241</v>
      </c>
      <c r="M40" s="34">
        <f>((M39+M12)-M19)</f>
        <v>44.000000000000014</v>
      </c>
      <c r="N40" s="17" t="s">
        <v>24</v>
      </c>
      <c r="O40" s="31">
        <v>3241</v>
      </c>
      <c r="P40" s="35">
        <f>((P39+P12)-P19)</f>
        <v>17</v>
      </c>
      <c r="Q40" s="19" t="s">
        <v>24</v>
      </c>
      <c r="R40" s="31">
        <v>3241</v>
      </c>
      <c r="S40" s="36">
        <f>((S39+S12)-S19)</f>
        <v>31.000000000000085</v>
      </c>
      <c r="T40" s="21" t="s">
        <v>24</v>
      </c>
      <c r="U40" s="31">
        <v>3241</v>
      </c>
      <c r="V40" s="37">
        <f>((V39+V12)-V19)</f>
        <v>36</v>
      </c>
    </row>
    <row r="41" spans="5:22" x14ac:dyDescent="0.3">
      <c r="E41" s="10" t="s">
        <v>25</v>
      </c>
      <c r="F41" s="31">
        <v>3412</v>
      </c>
      <c r="G41" s="32">
        <f>((G38+G12)-G19)</f>
        <v>32.000000000000028</v>
      </c>
      <c r="H41" s="13" t="s">
        <v>25</v>
      </c>
      <c r="I41" s="31">
        <v>3412</v>
      </c>
      <c r="J41" s="33">
        <f>((J38+J12)-J19)</f>
        <v>50</v>
      </c>
      <c r="K41" s="15" t="s">
        <v>25</v>
      </c>
      <c r="L41" s="31">
        <v>3412</v>
      </c>
      <c r="M41" s="34">
        <f>((M38+M12)-M19)</f>
        <v>32.000000000000028</v>
      </c>
      <c r="N41" s="17" t="s">
        <v>25</v>
      </c>
      <c r="O41" s="31">
        <v>3412</v>
      </c>
      <c r="P41" s="35">
        <f>((P38+P12)-P19)</f>
        <v>36</v>
      </c>
      <c r="Q41" s="19" t="s">
        <v>25</v>
      </c>
      <c r="R41" s="31">
        <v>3412</v>
      </c>
      <c r="S41" s="36">
        <f>((S38+S12)-S19)</f>
        <v>21.000000000000085</v>
      </c>
      <c r="T41" s="21" t="s">
        <v>25</v>
      </c>
      <c r="U41" s="31">
        <v>3412</v>
      </c>
      <c r="V41" s="37">
        <f>((V38+V12)-V19)</f>
        <v>23</v>
      </c>
    </row>
    <row r="42" spans="5:22" x14ac:dyDescent="0.3">
      <c r="E42" s="10" t="s">
        <v>26</v>
      </c>
      <c r="F42" s="31">
        <v>3421</v>
      </c>
      <c r="G42" s="32">
        <f>((G41+G10)-G13)</f>
        <v>26.000000000000028</v>
      </c>
      <c r="H42" s="13" t="s">
        <v>26</v>
      </c>
      <c r="I42" s="31">
        <v>3421</v>
      </c>
      <c r="J42" s="33">
        <f>((J41+J10)-J13)</f>
        <v>48.000000000000007</v>
      </c>
      <c r="K42" s="15" t="s">
        <v>26</v>
      </c>
      <c r="L42" s="31">
        <v>3421</v>
      </c>
      <c r="M42" s="34">
        <f>((M41+M10)-M13)</f>
        <v>36.000000000000028</v>
      </c>
      <c r="N42" s="17" t="s">
        <v>26</v>
      </c>
      <c r="O42" s="31">
        <v>3421</v>
      </c>
      <c r="P42" s="35">
        <f>((P41+P10)-P13)</f>
        <v>24</v>
      </c>
      <c r="Q42" s="19" t="s">
        <v>26</v>
      </c>
      <c r="R42" s="31">
        <v>3421</v>
      </c>
      <c r="S42" s="36">
        <f>((S41+S10)-S13)</f>
        <v>25.000000000000085</v>
      </c>
      <c r="T42" s="21" t="s">
        <v>26</v>
      </c>
      <c r="U42" s="31">
        <v>3421</v>
      </c>
      <c r="V42" s="37">
        <f>((V41+V10)-V13)</f>
        <v>26</v>
      </c>
    </row>
    <row r="43" spans="5:22" x14ac:dyDescent="0.3">
      <c r="F43" s="31">
        <v>4000</v>
      </c>
      <c r="I43" s="31">
        <v>4000</v>
      </c>
      <c r="L43" s="31">
        <v>4000</v>
      </c>
      <c r="O43" s="31">
        <v>4000</v>
      </c>
      <c r="R43" s="31">
        <v>4000</v>
      </c>
      <c r="U43" s="31">
        <v>4000</v>
      </c>
    </row>
    <row r="44" spans="5:22" x14ac:dyDescent="0.3">
      <c r="E44" s="10" t="s">
        <v>27</v>
      </c>
      <c r="F44" s="31">
        <v>4123</v>
      </c>
      <c r="G44" s="32">
        <f>((G27+G12)-G19)</f>
        <v>28.000000000000043</v>
      </c>
      <c r="H44" s="13" t="s">
        <v>27</v>
      </c>
      <c r="I44" s="31">
        <v>4123</v>
      </c>
      <c r="J44" s="33">
        <f>((J27+J12)-J19)</f>
        <v>34.000000000000007</v>
      </c>
      <c r="K44" s="15" t="s">
        <v>27</v>
      </c>
      <c r="L44" s="31">
        <v>4123</v>
      </c>
      <c r="M44" s="34">
        <f>((M27+M12)-M19)</f>
        <v>26.000000000000043</v>
      </c>
      <c r="N44" s="17" t="s">
        <v>27</v>
      </c>
      <c r="O44" s="31">
        <v>4123</v>
      </c>
      <c r="P44" s="35">
        <f>((P27+P12)-P19)</f>
        <v>40</v>
      </c>
      <c r="Q44" s="19" t="s">
        <v>27</v>
      </c>
      <c r="R44" s="31">
        <v>4123</v>
      </c>
      <c r="S44" s="36">
        <f>((S27+S12)-S19)</f>
        <v>38</v>
      </c>
      <c r="T44" s="21" t="s">
        <v>27</v>
      </c>
      <c r="U44" s="31">
        <v>4123</v>
      </c>
      <c r="V44" s="37">
        <f>((V27+V12)-V19)</f>
        <v>25</v>
      </c>
    </row>
    <row r="45" spans="5:22" x14ac:dyDescent="0.3">
      <c r="E45" s="10" t="s">
        <v>28</v>
      </c>
      <c r="F45" s="31">
        <v>4132</v>
      </c>
      <c r="G45" s="32">
        <f>((G44+G14)-G17)</f>
        <v>30.000000000000043</v>
      </c>
      <c r="H45" s="13" t="s">
        <v>28</v>
      </c>
      <c r="I45" s="31">
        <v>4132</v>
      </c>
      <c r="J45" s="33">
        <f>((J44+J14)-J17)</f>
        <v>42</v>
      </c>
      <c r="K45" s="15" t="s">
        <v>28</v>
      </c>
      <c r="L45" s="31">
        <v>4132</v>
      </c>
      <c r="M45" s="34">
        <f>((M44+M14)-M17)</f>
        <v>24.000000000000043</v>
      </c>
      <c r="N45" s="17" t="s">
        <v>28</v>
      </c>
      <c r="O45" s="31">
        <v>4132</v>
      </c>
      <c r="P45" s="35">
        <f>((P44+P14)-P17)</f>
        <v>45</v>
      </c>
      <c r="Q45" s="19" t="s">
        <v>28</v>
      </c>
      <c r="R45" s="31">
        <v>4132</v>
      </c>
      <c r="S45" s="36">
        <f>((S44+S14)-S17)</f>
        <v>29.000000000000028</v>
      </c>
      <c r="T45" s="21" t="s">
        <v>28</v>
      </c>
      <c r="U45" s="31">
        <v>4132</v>
      </c>
      <c r="V45" s="37">
        <f>((V44+V14)-V17)</f>
        <v>20</v>
      </c>
    </row>
    <row r="46" spans="5:22" x14ac:dyDescent="0.3">
      <c r="E46" s="10" t="s">
        <v>29</v>
      </c>
      <c r="F46" s="31">
        <v>4213</v>
      </c>
      <c r="G46" s="32">
        <f>((G34+G15)-G20)</f>
        <v>22.000000000000043</v>
      </c>
      <c r="H46" s="13" t="s">
        <v>29</v>
      </c>
      <c r="I46" s="31">
        <v>4213</v>
      </c>
      <c r="J46" s="33">
        <f>((J34+J15)-J20)</f>
        <v>32.000000000000014</v>
      </c>
      <c r="K46" s="15" t="s">
        <v>29</v>
      </c>
      <c r="L46" s="31">
        <v>4213</v>
      </c>
      <c r="M46" s="34">
        <f>((M34+M15)-M20)</f>
        <v>30.000000000000043</v>
      </c>
      <c r="N46" s="17" t="s">
        <v>29</v>
      </c>
      <c r="O46" s="31">
        <v>4213</v>
      </c>
      <c r="P46" s="35">
        <f>((P34+P15)-P20)</f>
        <v>28</v>
      </c>
      <c r="Q46" s="19" t="s">
        <v>29</v>
      </c>
      <c r="R46" s="31">
        <v>4213</v>
      </c>
      <c r="S46" s="36">
        <f>((S34+S15)-S20)</f>
        <v>42</v>
      </c>
      <c r="T46" s="21" t="s">
        <v>29</v>
      </c>
      <c r="U46" s="31">
        <v>4213</v>
      </c>
      <c r="V46" s="37">
        <f>((V34+V15)-V20)</f>
        <v>28</v>
      </c>
    </row>
    <row r="47" spans="5:22" x14ac:dyDescent="0.3">
      <c r="E47" s="10" t="s">
        <v>4</v>
      </c>
      <c r="F47" s="31">
        <v>4231</v>
      </c>
      <c r="G47" s="32">
        <f>((G46+G11)-G16)</f>
        <v>18.000000000000043</v>
      </c>
      <c r="H47" s="13" t="s">
        <v>4</v>
      </c>
      <c r="I47" s="31">
        <v>4231</v>
      </c>
      <c r="J47" s="33">
        <f>((J46+J11)-J16)</f>
        <v>38.000000000000014</v>
      </c>
      <c r="K47" s="15" t="s">
        <v>4</v>
      </c>
      <c r="L47" s="31">
        <v>4231</v>
      </c>
      <c r="M47" s="34">
        <f>((M46+M11)-M16)</f>
        <v>32.000000000000043</v>
      </c>
      <c r="N47" s="17" t="s">
        <v>4</v>
      </c>
      <c r="O47" s="31">
        <v>4231</v>
      </c>
      <c r="P47" s="35">
        <f>((P46+P11)-P16)</f>
        <v>21</v>
      </c>
      <c r="Q47" s="19" t="s">
        <v>4</v>
      </c>
      <c r="R47" s="31">
        <v>4231</v>
      </c>
      <c r="S47" s="36">
        <f>((S46+S11)-S16)</f>
        <v>37.000000000000028</v>
      </c>
      <c r="T47" s="21" t="s">
        <v>4</v>
      </c>
      <c r="U47" s="31">
        <v>4231</v>
      </c>
      <c r="V47" s="37">
        <f>((V46+V11)-V16)</f>
        <v>26</v>
      </c>
    </row>
    <row r="48" spans="5:22" x14ac:dyDescent="0.3">
      <c r="E48" s="10" t="s">
        <v>30</v>
      </c>
      <c r="F48" s="31">
        <v>4312</v>
      </c>
      <c r="G48" s="32">
        <f>((G41+G18)-G21)</f>
        <v>26.000000000000043</v>
      </c>
      <c r="H48" s="13" t="s">
        <v>30</v>
      </c>
      <c r="I48" s="31">
        <v>4312</v>
      </c>
      <c r="J48" s="33">
        <f>((J41+J18)-J21)</f>
        <v>48</v>
      </c>
      <c r="K48" s="15" t="s">
        <v>30</v>
      </c>
      <c r="L48" s="31">
        <v>4312</v>
      </c>
      <c r="M48" s="34">
        <f>((M41+M18)-M21)</f>
        <v>26.000000000000043</v>
      </c>
      <c r="N48" s="17" t="s">
        <v>30</v>
      </c>
      <c r="O48" s="31">
        <v>4312</v>
      </c>
      <c r="P48" s="35">
        <f>((P41+P18)-P21)</f>
        <v>38</v>
      </c>
      <c r="Q48" s="19" t="s">
        <v>30</v>
      </c>
      <c r="R48" s="31">
        <v>4312</v>
      </c>
      <c r="S48" s="36">
        <f>((S41+S18)-S21)</f>
        <v>24.000000000000057</v>
      </c>
      <c r="T48" s="21" t="s">
        <v>30</v>
      </c>
      <c r="U48" s="31">
        <v>4312</v>
      </c>
      <c r="V48" s="37">
        <f>((V41+V18)-V21)</f>
        <v>18</v>
      </c>
    </row>
    <row r="49" spans="1:35" x14ac:dyDescent="0.3">
      <c r="A49" s="44"/>
      <c r="B49" s="44"/>
      <c r="C49" s="44"/>
      <c r="D49" s="45"/>
      <c r="E49" s="10" t="s">
        <v>31</v>
      </c>
      <c r="F49" s="31">
        <v>4321</v>
      </c>
      <c r="G49" s="32">
        <f>((G48+G10)-G13)</f>
        <v>20.000000000000043</v>
      </c>
      <c r="H49" s="13" t="s">
        <v>31</v>
      </c>
      <c r="I49" s="31">
        <v>4321</v>
      </c>
      <c r="J49" s="33">
        <f>((J48+J10)-J13)</f>
        <v>46.000000000000007</v>
      </c>
      <c r="K49" s="15" t="s">
        <v>31</v>
      </c>
      <c r="L49" s="31">
        <v>4321</v>
      </c>
      <c r="M49" s="34">
        <f>((M48+M10)-M13)</f>
        <v>30.000000000000043</v>
      </c>
      <c r="N49" s="17" t="s">
        <v>31</v>
      </c>
      <c r="O49" s="31">
        <v>4321</v>
      </c>
      <c r="P49" s="35">
        <f>((P48+P10)-P13)</f>
        <v>26</v>
      </c>
      <c r="Q49" s="19" t="s">
        <v>31</v>
      </c>
      <c r="R49" s="31">
        <v>4321</v>
      </c>
      <c r="S49" s="36">
        <f>((S48+S10)-S13)</f>
        <v>28.000000000000057</v>
      </c>
      <c r="T49" s="21" t="s">
        <v>31</v>
      </c>
      <c r="U49" s="31">
        <v>4321</v>
      </c>
      <c r="V49" s="37">
        <f>((V48+V10)-V13)</f>
        <v>21</v>
      </c>
      <c r="AA49" s="46"/>
      <c r="AB49" s="47"/>
      <c r="AC49" s="48"/>
      <c r="AD49" s="45"/>
      <c r="AE49" s="49"/>
      <c r="AF49" s="45"/>
      <c r="AG49" s="4"/>
    </row>
    <row r="50" spans="1:35" x14ac:dyDescent="0.3">
      <c r="A50" s="50" t="s">
        <v>32</v>
      </c>
      <c r="B50" s="50"/>
      <c r="C50" s="50"/>
      <c r="D50" s="51" t="s">
        <v>33</v>
      </c>
      <c r="E50" s="52"/>
      <c r="F50" s="11" t="s">
        <v>32</v>
      </c>
      <c r="G50" s="12" t="s">
        <v>32</v>
      </c>
      <c r="H50" s="53"/>
      <c r="I50" s="11" t="s">
        <v>32</v>
      </c>
      <c r="J50" s="14" t="s">
        <v>32</v>
      </c>
      <c r="K50" s="54"/>
      <c r="L50" s="11" t="s">
        <v>32</v>
      </c>
      <c r="M50" s="16" t="s">
        <v>32</v>
      </c>
      <c r="N50" s="55"/>
      <c r="O50" s="11" t="s">
        <v>32</v>
      </c>
      <c r="P50" s="18" t="s">
        <v>32</v>
      </c>
      <c r="Q50" s="56"/>
      <c r="R50" s="11" t="s">
        <v>32</v>
      </c>
      <c r="S50" s="20" t="s">
        <v>32</v>
      </c>
      <c r="T50" s="57"/>
      <c r="U50" s="11" t="s">
        <v>32</v>
      </c>
      <c r="V50" s="22" t="s">
        <v>32</v>
      </c>
      <c r="AA50" s="46"/>
      <c r="AB50" s="47"/>
      <c r="AC50" s="48"/>
      <c r="AD50" s="45"/>
      <c r="AE50" s="49"/>
      <c r="AF50" s="45"/>
      <c r="AG50" s="4"/>
    </row>
    <row r="51" spans="1:35" x14ac:dyDescent="0.3">
      <c r="A51" s="44"/>
      <c r="B51" s="44"/>
      <c r="C51" s="44"/>
      <c r="D51" s="45"/>
      <c r="F51" s="11"/>
      <c r="I51" s="11"/>
      <c r="L51" s="11"/>
      <c r="O51" s="11"/>
      <c r="R51" s="11"/>
      <c r="U51" s="11"/>
      <c r="AA51" s="46"/>
      <c r="AB51" s="47"/>
      <c r="AC51" s="48"/>
      <c r="AD51" s="45"/>
      <c r="AE51" s="49"/>
      <c r="AF51" s="45"/>
      <c r="AG51" s="4"/>
    </row>
    <row r="53" spans="1:35" s="1" customFormat="1" x14ac:dyDescent="0.3">
      <c r="A53" s="58" t="s">
        <v>107</v>
      </c>
      <c r="B53" s="58"/>
      <c r="C53" s="58"/>
      <c r="D53" s="45"/>
      <c r="E53" s="59"/>
      <c r="F53" s="12"/>
      <c r="G53" s="60"/>
      <c r="H53" s="61"/>
      <c r="I53" s="62"/>
      <c r="J53" s="63"/>
      <c r="K53" s="64"/>
      <c r="L53" s="65"/>
      <c r="M53" s="66"/>
      <c r="N53" s="67"/>
      <c r="O53" s="18"/>
      <c r="P53" s="68"/>
      <c r="Q53" s="69"/>
      <c r="R53" s="20"/>
      <c r="S53" s="70"/>
      <c r="T53" s="71"/>
      <c r="U53" s="22"/>
      <c r="V53" s="72"/>
      <c r="W53" s="23"/>
      <c r="X53" s="24"/>
      <c r="Y53" s="25"/>
      <c r="Z53" s="26"/>
      <c r="AA53" s="46"/>
      <c r="AB53" s="47"/>
      <c r="AC53" s="48"/>
      <c r="AD53" s="45"/>
      <c r="AE53" s="49"/>
      <c r="AF53" s="45"/>
      <c r="AG53" s="4"/>
    </row>
    <row r="54" spans="1:35" s="2" customFormat="1" x14ac:dyDescent="0.3">
      <c r="A54" s="73" t="s">
        <v>106</v>
      </c>
      <c r="B54" s="73"/>
      <c r="C54" s="73"/>
      <c r="D54" s="45"/>
      <c r="E54" s="74"/>
      <c r="F54" s="12" t="s">
        <v>34</v>
      </c>
      <c r="G54" s="12">
        <v>1</v>
      </c>
      <c r="H54" s="75"/>
      <c r="I54" s="62" t="s">
        <v>34</v>
      </c>
      <c r="J54" s="14">
        <v>2</v>
      </c>
      <c r="K54" s="76"/>
      <c r="L54" s="65" t="s">
        <v>34</v>
      </c>
      <c r="M54" s="16">
        <v>3</v>
      </c>
      <c r="N54" s="77"/>
      <c r="O54" s="18" t="s">
        <v>34</v>
      </c>
      <c r="P54" s="18">
        <v>4</v>
      </c>
      <c r="Q54" s="78"/>
      <c r="R54" s="20" t="s">
        <v>34</v>
      </c>
      <c r="S54" s="20">
        <v>5</v>
      </c>
      <c r="T54" s="79"/>
      <c r="U54" s="22" t="s">
        <v>34</v>
      </c>
      <c r="V54" s="22">
        <v>6</v>
      </c>
      <c r="W54" s="80"/>
      <c r="X54" s="83"/>
      <c r="Y54" s="84"/>
      <c r="Z54" s="85"/>
      <c r="AA54" s="86" t="s">
        <v>35</v>
      </c>
      <c r="AB54" s="87" t="s">
        <v>36</v>
      </c>
      <c r="AC54" s="88" t="s">
        <v>37</v>
      </c>
      <c r="AD54" s="51" t="s">
        <v>38</v>
      </c>
      <c r="AE54" s="49" t="s">
        <v>39</v>
      </c>
      <c r="AF54" s="45"/>
      <c r="AG54" s="4"/>
    </row>
    <row r="55" spans="1:35" x14ac:dyDescent="0.3">
      <c r="A55" s="89" t="s">
        <v>58</v>
      </c>
      <c r="B55" s="44"/>
      <c r="C55" s="44"/>
      <c r="D55" s="45"/>
      <c r="F55" s="90" t="s">
        <v>40</v>
      </c>
      <c r="G55" s="12"/>
      <c r="I55" s="90" t="s">
        <v>40</v>
      </c>
      <c r="J55" s="14"/>
      <c r="L55" s="90" t="s">
        <v>40</v>
      </c>
      <c r="M55" s="16"/>
      <c r="O55" s="90" t="s">
        <v>40</v>
      </c>
      <c r="P55" s="18"/>
      <c r="R55" s="90" t="s">
        <v>40</v>
      </c>
      <c r="S55" s="20"/>
      <c r="U55" s="90" t="s">
        <v>40</v>
      </c>
      <c r="V55" s="22"/>
      <c r="W55" s="80" t="s">
        <v>36</v>
      </c>
      <c r="X55" s="83" t="s">
        <v>35</v>
      </c>
      <c r="Y55" s="84" t="s">
        <v>35</v>
      </c>
      <c r="Z55" s="85" t="s">
        <v>35</v>
      </c>
      <c r="AA55" s="86" t="s">
        <v>41</v>
      </c>
      <c r="AB55" s="87" t="s">
        <v>41</v>
      </c>
      <c r="AC55" s="88" t="s">
        <v>41</v>
      </c>
      <c r="AD55" s="51" t="s">
        <v>41</v>
      </c>
      <c r="AE55" s="30" t="s">
        <v>41</v>
      </c>
      <c r="AF55" s="45"/>
      <c r="AG55" s="4"/>
    </row>
    <row r="56" spans="1:35" x14ac:dyDescent="0.3">
      <c r="A56" s="44"/>
      <c r="B56" s="44"/>
      <c r="C56" s="44"/>
      <c r="D56" s="45"/>
      <c r="F56" s="11" t="s">
        <v>42</v>
      </c>
      <c r="G56" s="91">
        <v>1324</v>
      </c>
      <c r="I56" s="11" t="s">
        <v>42</v>
      </c>
      <c r="J56" s="92">
        <v>3412</v>
      </c>
      <c r="L56" s="11" t="s">
        <v>42</v>
      </c>
      <c r="M56" s="92">
        <v>2314</v>
      </c>
      <c r="O56" s="11" t="s">
        <v>42</v>
      </c>
      <c r="P56" s="92">
        <v>1432</v>
      </c>
      <c r="R56" s="11" t="s">
        <v>42</v>
      </c>
      <c r="S56" s="91">
        <v>2143</v>
      </c>
      <c r="U56" s="11" t="s">
        <v>42</v>
      </c>
      <c r="V56" s="91">
        <v>2134</v>
      </c>
      <c r="W56" s="80" t="s">
        <v>43</v>
      </c>
      <c r="X56" s="83"/>
      <c r="Y56" s="84" t="s">
        <v>43</v>
      </c>
      <c r="Z56" s="85" t="s">
        <v>43</v>
      </c>
      <c r="AA56" s="86" t="s">
        <v>43</v>
      </c>
      <c r="AB56" s="87" t="s">
        <v>43</v>
      </c>
      <c r="AC56" s="88" t="s">
        <v>43</v>
      </c>
      <c r="AD56" s="51" t="s">
        <v>104</v>
      </c>
      <c r="AE56" s="49" t="s">
        <v>105</v>
      </c>
      <c r="AF56" s="45"/>
      <c r="AG56" s="4"/>
    </row>
    <row r="57" spans="1:35" x14ac:dyDescent="0.3">
      <c r="A57" s="50" t="s">
        <v>43</v>
      </c>
      <c r="B57" s="50"/>
      <c r="C57" s="50"/>
      <c r="D57" s="51"/>
      <c r="E57" s="93"/>
      <c r="F57" s="11" t="s">
        <v>44</v>
      </c>
      <c r="G57" s="91">
        <v>424</v>
      </c>
      <c r="H57" s="94"/>
      <c r="I57" s="11" t="s">
        <v>44</v>
      </c>
      <c r="J57" s="92">
        <v>242</v>
      </c>
      <c r="K57" s="95"/>
      <c r="L57" s="11" t="s">
        <v>44</v>
      </c>
      <c r="M57" s="92">
        <v>224</v>
      </c>
      <c r="N57" s="96"/>
      <c r="O57" s="11" t="s">
        <v>44</v>
      </c>
      <c r="P57" s="92">
        <v>525</v>
      </c>
      <c r="Q57" s="97"/>
      <c r="R57" s="11" t="s">
        <v>44</v>
      </c>
      <c r="S57" s="91">
        <v>423</v>
      </c>
      <c r="T57" s="98"/>
      <c r="U57" s="11" t="s">
        <v>44</v>
      </c>
      <c r="V57" s="91">
        <v>325</v>
      </c>
      <c r="AE57" s="30" t="s">
        <v>45</v>
      </c>
      <c r="AF57" s="99"/>
      <c r="AG57" s="5"/>
    </row>
    <row r="58" spans="1:35" x14ac:dyDescent="0.3">
      <c r="A58" s="50" t="s">
        <v>46</v>
      </c>
      <c r="B58" s="51" t="s">
        <v>47</v>
      </c>
      <c r="C58" s="51" t="s">
        <v>48</v>
      </c>
      <c r="D58" s="51" t="s">
        <v>49</v>
      </c>
      <c r="E58" s="81"/>
      <c r="F58" s="11" t="s">
        <v>50</v>
      </c>
      <c r="G58" s="51" t="s">
        <v>51</v>
      </c>
      <c r="H58" s="100"/>
      <c r="I58" s="11" t="s">
        <v>50</v>
      </c>
      <c r="J58" s="51" t="s">
        <v>51</v>
      </c>
      <c r="K58" s="82"/>
      <c r="L58" s="11" t="s">
        <v>50</v>
      </c>
      <c r="M58" s="51" t="s">
        <v>51</v>
      </c>
      <c r="N58" s="80"/>
      <c r="O58" s="11" t="s">
        <v>50</v>
      </c>
      <c r="P58" s="51" t="s">
        <v>51</v>
      </c>
      <c r="Q58" s="101"/>
      <c r="R58" s="11" t="s">
        <v>50</v>
      </c>
      <c r="S58" s="51" t="s">
        <v>51</v>
      </c>
      <c r="T58" s="102"/>
      <c r="U58" s="11" t="s">
        <v>50</v>
      </c>
      <c r="V58" s="51" t="s">
        <v>51</v>
      </c>
    </row>
    <row r="59" spans="1:35" x14ac:dyDescent="0.3">
      <c r="A59" s="50"/>
      <c r="B59" s="51"/>
      <c r="C59" s="51"/>
      <c r="D59" s="51"/>
      <c r="E59" s="81"/>
      <c r="F59" s="11"/>
      <c r="G59" s="51"/>
      <c r="H59" s="100"/>
      <c r="I59" s="11"/>
      <c r="J59" s="51"/>
      <c r="K59" s="82"/>
      <c r="L59" s="11"/>
      <c r="M59" s="51"/>
      <c r="N59" s="80"/>
      <c r="O59" s="11"/>
      <c r="P59" s="51"/>
      <c r="Q59" s="101"/>
      <c r="R59" s="11"/>
      <c r="S59" s="51"/>
      <c r="T59" s="102"/>
      <c r="U59" s="11"/>
      <c r="V59" s="51"/>
    </row>
    <row r="60" spans="1:35" x14ac:dyDescent="0.3">
      <c r="G60" s="32"/>
      <c r="J60" s="33"/>
      <c r="M60" s="34"/>
      <c r="P60" s="35"/>
      <c r="S60" s="36"/>
      <c r="V60" s="37"/>
      <c r="W60" s="103"/>
      <c r="AA60" s="86"/>
      <c r="AB60" s="87"/>
      <c r="AC60" s="88"/>
      <c r="AD60" s="51"/>
      <c r="AE60" s="104"/>
      <c r="AF60" s="104"/>
      <c r="AG60" s="104"/>
      <c r="AH60" s="104"/>
      <c r="AI60" s="104"/>
    </row>
    <row r="61" spans="1:35" x14ac:dyDescent="0.3">
      <c r="A61" s="104">
        <v>341</v>
      </c>
      <c r="B61" s="105" t="s">
        <v>181</v>
      </c>
      <c r="C61" s="105" t="s">
        <v>171</v>
      </c>
      <c r="D61" s="105" t="s">
        <v>187</v>
      </c>
      <c r="E61" s="10" t="s">
        <v>14</v>
      </c>
      <c r="F61" s="31">
        <f>IF(E61=" ",0,MAXA(VLOOKUP(E61,E$23:F$49,2),0))</f>
        <v>1432</v>
      </c>
      <c r="G61" s="32">
        <f>IF(F61=0,0,MAXA(VLOOKUP(F61,F$23:G$49,2),0))</f>
        <v>40.000000000000028</v>
      </c>
      <c r="H61" s="13" t="s">
        <v>17</v>
      </c>
      <c r="I61" s="31">
        <f>IF(H61=" ",0,MAXA(VLOOKUP(H61,H$23:I$49,2),0))</f>
        <v>2314</v>
      </c>
      <c r="J61" s="33">
        <f>IF(I61=0,0,MAXA(VLOOKUP(I61,I$23:J$49,2),0))</f>
        <v>30.000000000000021</v>
      </c>
      <c r="K61" s="15" t="s">
        <v>23</v>
      </c>
      <c r="L61" s="31">
        <f>IF(K61=" ",0,MAXA(VLOOKUP(K61,K$23:L$49,2),0))</f>
        <v>3214</v>
      </c>
      <c r="M61" s="34">
        <f>IF(L61=0,0,MAXA(VLOOKUP(L61,L$23:M$49,2),0))</f>
        <v>48</v>
      </c>
      <c r="N61" s="17" t="s">
        <v>14</v>
      </c>
      <c r="O61" s="31">
        <f>IF(N61=" ",0,MAXA(VLOOKUP(N61,N$23:O$49,2),0))</f>
        <v>1432</v>
      </c>
      <c r="P61" s="35">
        <f>IF(O61=0,0,MAXA(VLOOKUP(O61,O$23:P$49,2),0))</f>
        <v>50</v>
      </c>
      <c r="Q61" s="19" t="s">
        <v>10</v>
      </c>
      <c r="R61" s="31">
        <f>IF(Q61=" ",0,MAXA(VLOOKUP(Q61,Q$23:R$49,2),0))</f>
        <v>1243</v>
      </c>
      <c r="S61" s="36">
        <f>IF(R61=0,0,MAXA(VLOOKUP(R61,R$23:S$49,2),0))</f>
        <v>46</v>
      </c>
      <c r="T61" s="21" t="s">
        <v>17</v>
      </c>
      <c r="U61" s="31">
        <v>2314</v>
      </c>
      <c r="V61" s="37">
        <v>48</v>
      </c>
      <c r="W61" s="23">
        <v>45</v>
      </c>
      <c r="X61" s="24">
        <v>10</v>
      </c>
      <c r="Y61" s="25">
        <v>50</v>
      </c>
      <c r="Z61" s="26">
        <v>20</v>
      </c>
      <c r="AA61" s="86">
        <f t="shared" ref="AA61:AA66" si="0">SUM(X61:Z61)</f>
        <v>80</v>
      </c>
      <c r="AB61" s="87">
        <f t="shared" ref="AB61:AB66" si="1">SUM(W61)</f>
        <v>45</v>
      </c>
      <c r="AC61" s="88">
        <f t="shared" ref="AC61:AC66" si="2">SUM(G61,J61,M61,P61,S61,V61)</f>
        <v>262.00000000000006</v>
      </c>
      <c r="AD61" s="51">
        <f t="shared" ref="AD61:AD66" si="3">SUM(AA61,AB61,AC61)</f>
        <v>387.00000000000006</v>
      </c>
      <c r="AE61" s="30">
        <v>1107</v>
      </c>
      <c r="AF61" s="9">
        <v>1</v>
      </c>
      <c r="AG61" s="3" t="s">
        <v>212</v>
      </c>
      <c r="AI61" s="104"/>
    </row>
    <row r="62" spans="1:35" ht="15.6" x14ac:dyDescent="0.3">
      <c r="A62" s="104">
        <v>342</v>
      </c>
      <c r="B62" s="105" t="s">
        <v>182</v>
      </c>
      <c r="C62" s="105" t="s">
        <v>183</v>
      </c>
      <c r="D62" s="105" t="s">
        <v>187</v>
      </c>
      <c r="E62" s="10" t="s">
        <v>13</v>
      </c>
      <c r="F62" s="31">
        <f>IF(E62=" ",0,MAXA(VLOOKUP(E62,E$23:F$49,2),0))</f>
        <v>1423</v>
      </c>
      <c r="G62" s="32">
        <f>IF(F62=0,0,MAXA(VLOOKUP(F62,F$23:G$49,2),0))</f>
        <v>38.000000000000028</v>
      </c>
      <c r="H62" s="13" t="s">
        <v>23</v>
      </c>
      <c r="I62" s="31">
        <f>IF(H62=" ",0,MAXA(VLOOKUP(H62,H$23:I$49,2),0))</f>
        <v>3214</v>
      </c>
      <c r="J62" s="33">
        <f>IF(I62=0,0,MAXA(VLOOKUP(I62,I$23:J$49,2),0))</f>
        <v>38.000000000000014</v>
      </c>
      <c r="K62" s="15" t="s">
        <v>23</v>
      </c>
      <c r="L62" s="31">
        <f>IF(K62=" ",0,MAXA(VLOOKUP(K62,K$23:L$49,2),0))</f>
        <v>3214</v>
      </c>
      <c r="M62" s="34">
        <f>IF(L62=0,0,MAXA(VLOOKUP(L62,L$23:M$49,2),0))</f>
        <v>48</v>
      </c>
      <c r="N62" s="17" t="s">
        <v>14</v>
      </c>
      <c r="O62" s="31">
        <f>IF(N62=" ",0,MAXA(VLOOKUP(N62,N$23:O$49,2),0))</f>
        <v>1432</v>
      </c>
      <c r="P62" s="35">
        <f>IF(O62=0,0,MAXA(VLOOKUP(O62,O$23:P$49,2),0))</f>
        <v>50</v>
      </c>
      <c r="Q62" s="19" t="s">
        <v>9</v>
      </c>
      <c r="R62" s="31">
        <f>IF(Q62=" ",0,MAXA(VLOOKUP(Q62,Q$23:R$49,2),0))</f>
        <v>1234</v>
      </c>
      <c r="S62" s="36">
        <f>IF(R62=0,0,MAXA(VLOOKUP(R62,R$23:S$49,2),0))</f>
        <v>43.000000000000028</v>
      </c>
      <c r="T62" s="21" t="s">
        <v>11</v>
      </c>
      <c r="U62" s="31">
        <v>1324</v>
      </c>
      <c r="V62" s="37">
        <v>42</v>
      </c>
      <c r="W62" s="6">
        <v>35</v>
      </c>
      <c r="X62" s="6">
        <v>25</v>
      </c>
      <c r="Y62" s="6">
        <v>30</v>
      </c>
      <c r="Z62" s="6">
        <v>25</v>
      </c>
      <c r="AA62" s="86">
        <f t="shared" si="0"/>
        <v>80</v>
      </c>
      <c r="AB62" s="87">
        <f t="shared" si="1"/>
        <v>35</v>
      </c>
      <c r="AC62" s="88">
        <f t="shared" si="2"/>
        <v>259.00000000000011</v>
      </c>
      <c r="AD62" s="51">
        <f t="shared" si="3"/>
        <v>374.00000000000011</v>
      </c>
      <c r="AI62" s="104"/>
    </row>
    <row r="63" spans="1:35" x14ac:dyDescent="0.3">
      <c r="A63" s="104">
        <v>343</v>
      </c>
      <c r="B63" s="105" t="s">
        <v>184</v>
      </c>
      <c r="C63" s="105" t="s">
        <v>183</v>
      </c>
      <c r="D63" s="105" t="s">
        <v>187</v>
      </c>
      <c r="E63" s="10" t="s">
        <v>10</v>
      </c>
      <c r="F63" s="31">
        <f>IF(E63=" ",0,MAXA(VLOOKUP(E63,E$23:F$49,2),0))</f>
        <v>1243</v>
      </c>
      <c r="G63" s="32">
        <f>IF(F63=0,0,MAXA(VLOOKUP(F63,F$23:G$49,2),0))</f>
        <v>42.000000000000014</v>
      </c>
      <c r="H63" s="13" t="s">
        <v>17</v>
      </c>
      <c r="I63" s="31">
        <f>IF(H63=" ",0,MAXA(VLOOKUP(H63,H$23:I$49,2),0))</f>
        <v>2314</v>
      </c>
      <c r="J63" s="33">
        <f>IF(I63=0,0,MAXA(VLOOKUP(I63,I$23:J$49,2),0))</f>
        <v>30.000000000000021</v>
      </c>
      <c r="K63" s="15" t="s">
        <v>23</v>
      </c>
      <c r="L63" s="31">
        <f>IF(K63=" ",0,MAXA(VLOOKUP(K63,K$23:L$49,2),0))</f>
        <v>3214</v>
      </c>
      <c r="M63" s="34">
        <f>IF(L63=0,0,MAXA(VLOOKUP(L63,L$23:M$49,2),0))</f>
        <v>48</v>
      </c>
      <c r="N63" s="17" t="s">
        <v>30</v>
      </c>
      <c r="O63" s="31">
        <f>IF(N63=" ",0,MAXA(VLOOKUP(N63,N$23:O$49,2),0))</f>
        <v>4312</v>
      </c>
      <c r="P63" s="35">
        <f>IF(O63=0,0,MAXA(VLOOKUP(O63,O$23:P$49,2),0))</f>
        <v>38</v>
      </c>
      <c r="Q63" s="19" t="s">
        <v>13</v>
      </c>
      <c r="R63" s="31">
        <f>IF(Q63=" ",0,MAXA(VLOOKUP(Q63,Q$23:R$49,2),0))</f>
        <v>1423</v>
      </c>
      <c r="S63" s="36">
        <f>IF(R63=0,0,MAXA(VLOOKUP(R63,R$23:S$49,2),0))</f>
        <v>40</v>
      </c>
      <c r="T63" s="21" t="s">
        <v>17</v>
      </c>
      <c r="U63" s="31">
        <f>IF(T63=" ",0,MAXA(VLOOKUP(T63,T$23:U$49,2),0))</f>
        <v>2314</v>
      </c>
      <c r="V63" s="37">
        <f>IF(U63=0,0,MAXA(VLOOKUP(U63,U$23:V$49,2),0))</f>
        <v>48</v>
      </c>
      <c r="W63" s="23">
        <v>25</v>
      </c>
      <c r="X63" s="24">
        <v>15</v>
      </c>
      <c r="Y63" s="25">
        <v>35</v>
      </c>
      <c r="Z63" s="26">
        <v>25</v>
      </c>
      <c r="AA63" s="86">
        <f t="shared" si="0"/>
        <v>75</v>
      </c>
      <c r="AB63" s="87">
        <f t="shared" si="1"/>
        <v>25</v>
      </c>
      <c r="AC63" s="88">
        <f t="shared" si="2"/>
        <v>246.00000000000003</v>
      </c>
      <c r="AD63" s="51">
        <f t="shared" si="3"/>
        <v>346</v>
      </c>
      <c r="AI63" s="104"/>
    </row>
    <row r="64" spans="1:35" x14ac:dyDescent="0.3">
      <c r="B64" s="8" t="s">
        <v>52</v>
      </c>
      <c r="C64" s="8" t="s">
        <v>53</v>
      </c>
      <c r="G64" s="32">
        <f>SUM(G61:G63)</f>
        <v>120.00000000000007</v>
      </c>
      <c r="J64" s="33">
        <f>SUM(J61:J63)</f>
        <v>98.000000000000057</v>
      </c>
      <c r="M64" s="34">
        <f>SUM(M61:M63)</f>
        <v>144</v>
      </c>
      <c r="P64" s="35">
        <f>SUM(P61:P63)</f>
        <v>138</v>
      </c>
      <c r="S64" s="36">
        <f>SUM(S61:S63)</f>
        <v>129.00000000000003</v>
      </c>
      <c r="V64" s="37">
        <f>SUM(V61:V63)</f>
        <v>138</v>
      </c>
      <c r="AA64" s="86">
        <f>SUM(AA61:AA63)</f>
        <v>235</v>
      </c>
      <c r="AB64" s="87"/>
      <c r="AC64" s="88">
        <f>SUM(AC61:AC63)</f>
        <v>767.00000000000023</v>
      </c>
      <c r="AD64" s="51"/>
      <c r="AI64" s="104"/>
    </row>
    <row r="65" spans="1:35" x14ac:dyDescent="0.3">
      <c r="G65" s="32"/>
      <c r="J65" s="33"/>
      <c r="M65" s="34"/>
      <c r="P65" s="35"/>
      <c r="S65" s="36"/>
      <c r="V65" s="37"/>
      <c r="W65" s="7"/>
      <c r="X65" s="7"/>
      <c r="Y65" s="7"/>
      <c r="Z65" s="7"/>
      <c r="AA65" s="86"/>
      <c r="AB65" s="87"/>
      <c r="AC65" s="88"/>
      <c r="AD65" s="51"/>
      <c r="AE65" s="104"/>
      <c r="AF65" s="104"/>
      <c r="AG65" s="104"/>
      <c r="AH65" s="104"/>
      <c r="AI65" s="104"/>
    </row>
    <row r="66" spans="1:35" x14ac:dyDescent="0.3">
      <c r="A66" s="104">
        <v>322</v>
      </c>
      <c r="B66" s="104" t="s">
        <v>185</v>
      </c>
      <c r="C66" s="104" t="s">
        <v>90</v>
      </c>
      <c r="D66" s="104" t="s">
        <v>186</v>
      </c>
      <c r="E66" s="10" t="s">
        <v>25</v>
      </c>
      <c r="F66" s="31">
        <f>IF(E66=" ",0,MAXA(VLOOKUP(E66,E$23:F$49,2),0))</f>
        <v>3412</v>
      </c>
      <c r="G66" s="32">
        <f>IF(F66=0,0,MAXA(VLOOKUP(F66,F$23:G$49,2),0))</f>
        <v>32.000000000000028</v>
      </c>
      <c r="H66" s="13" t="s">
        <v>29</v>
      </c>
      <c r="I66" s="31">
        <f>IF(H66=" ",0,MAXA(VLOOKUP(H66,H$23:I$49,2),0))</f>
        <v>4213</v>
      </c>
      <c r="J66" s="33">
        <f>IF(I66=0,0,MAXA(VLOOKUP(I66,I$23:J$49,2),0))</f>
        <v>32.000000000000014</v>
      </c>
      <c r="K66" s="15" t="s">
        <v>21</v>
      </c>
      <c r="L66" s="31">
        <f>IF(K66=" ",0,MAXA(VLOOKUP(K66,K$23:L$49,2),0))</f>
        <v>3124</v>
      </c>
      <c r="M66" s="34">
        <f>IF(L66=0,0,MAXA(VLOOKUP(L66,L$23:M$49,2),0))</f>
        <v>44</v>
      </c>
      <c r="N66" s="17" t="s">
        <v>12</v>
      </c>
      <c r="O66" s="31">
        <f>IF(N66=" ",0,MAXA(VLOOKUP(N66,N$23:O$49,2),0))</f>
        <v>1342</v>
      </c>
      <c r="P66" s="35">
        <f>IF(O66=0,0,MAXA(VLOOKUP(O66,O$23:P$49,2),0))</f>
        <v>48</v>
      </c>
      <c r="R66" s="31">
        <f>IF(Q66=" ",0,MAXA(VLOOKUP(Q66,Q$23:R$49,2),0))</f>
        <v>0</v>
      </c>
      <c r="S66" s="36">
        <f>IF(R66=0,0,MAXA(VLOOKUP(R66,R$23:S$49,2),0))</f>
        <v>0</v>
      </c>
      <c r="T66" s="21" t="s">
        <v>15</v>
      </c>
      <c r="U66" s="31">
        <f>IF(T66=" ",0,MAXA(VLOOKUP(T66,T$23:U$49,2),0))</f>
        <v>2134</v>
      </c>
      <c r="V66" s="37">
        <f>IF(U66=0,0,MAXA(VLOOKUP(U66,U$23:V$49,2),0))</f>
        <v>50</v>
      </c>
      <c r="W66" s="23">
        <v>35</v>
      </c>
      <c r="X66" s="24">
        <v>43</v>
      </c>
      <c r="Y66" s="25">
        <v>45</v>
      </c>
      <c r="Z66" s="26">
        <v>44</v>
      </c>
      <c r="AA66" s="86">
        <f t="shared" si="0"/>
        <v>132</v>
      </c>
      <c r="AB66" s="87">
        <f t="shared" si="1"/>
        <v>35</v>
      </c>
      <c r="AC66" s="88">
        <f t="shared" si="2"/>
        <v>206.00000000000006</v>
      </c>
      <c r="AD66" s="51">
        <f t="shared" si="3"/>
        <v>373.00000000000006</v>
      </c>
      <c r="AI66" s="104"/>
    </row>
    <row r="67" spans="1:35" x14ac:dyDescent="0.3">
      <c r="A67" s="104"/>
      <c r="B67" s="104"/>
      <c r="C67" s="104"/>
      <c r="D67" s="104"/>
      <c r="F67" s="31"/>
      <c r="G67" s="32"/>
      <c r="I67" s="31"/>
      <c r="J67" s="33"/>
      <c r="L67" s="31"/>
      <c r="M67" s="34"/>
      <c r="O67" s="31"/>
      <c r="P67" s="35"/>
      <c r="R67" s="31"/>
      <c r="S67" s="36"/>
      <c r="U67" s="31"/>
      <c r="V67" s="37"/>
      <c r="AA67" s="86"/>
      <c r="AB67" s="87"/>
      <c r="AC67" s="88"/>
      <c r="AD67" s="51"/>
      <c r="AF67" s="99"/>
      <c r="AG67" s="5"/>
    </row>
    <row r="68" spans="1:35" x14ac:dyDescent="0.3">
      <c r="AF68" s="99"/>
      <c r="AG68" s="5"/>
    </row>
    <row r="69" spans="1:35" x14ac:dyDescent="0.3">
      <c r="W69" s="104"/>
      <c r="X69" s="104"/>
      <c r="Y69" s="104"/>
      <c r="Z69" s="104"/>
      <c r="AF69" s="99"/>
      <c r="AG69" s="5"/>
    </row>
    <row r="70" spans="1:35" x14ac:dyDescent="0.3">
      <c r="A70" s="104"/>
      <c r="B70" s="104"/>
      <c r="AF70" s="99"/>
      <c r="AG70" s="5"/>
    </row>
    <row r="71" spans="1:35" x14ac:dyDescent="0.3">
      <c r="A71" s="104"/>
      <c r="B71" s="104"/>
      <c r="W71" s="104"/>
      <c r="X71" s="104"/>
      <c r="Y71" s="104"/>
      <c r="Z71" s="104"/>
      <c r="AF71" s="99"/>
      <c r="AG71" s="5"/>
    </row>
    <row r="72" spans="1:35" x14ac:dyDescent="0.3">
      <c r="A72" s="104"/>
      <c r="B72" s="104"/>
      <c r="AF72" s="99"/>
      <c r="AG72" s="5"/>
    </row>
    <row r="73" spans="1:35" x14ac:dyDescent="0.3">
      <c r="A73" s="104"/>
      <c r="B73" s="104"/>
      <c r="W73" s="104"/>
      <c r="X73" s="104"/>
      <c r="Y73" s="104"/>
      <c r="Z73" s="104"/>
      <c r="AF73" s="99"/>
      <c r="AG73" s="5"/>
    </row>
    <row r="74" spans="1:35" x14ac:dyDescent="0.3">
      <c r="AF74" s="99"/>
      <c r="AG74" s="5"/>
    </row>
    <row r="75" spans="1:35" x14ac:dyDescent="0.3">
      <c r="W75" s="104"/>
      <c r="X75" s="104"/>
      <c r="Y75" s="104"/>
      <c r="Z75" s="104"/>
      <c r="AF75" s="99"/>
      <c r="AG75" s="5"/>
    </row>
    <row r="76" spans="1:35" x14ac:dyDescent="0.3">
      <c r="A76" s="104"/>
      <c r="B76" s="104"/>
      <c r="AF76" s="99"/>
      <c r="AG76" s="5"/>
    </row>
    <row r="77" spans="1:35" x14ac:dyDescent="0.3">
      <c r="A77" s="104"/>
      <c r="B77" s="104"/>
      <c r="W77" s="104"/>
      <c r="X77" s="104"/>
      <c r="Y77" s="104"/>
      <c r="Z77" s="104"/>
      <c r="AF77" s="99"/>
      <c r="AG77" s="5"/>
    </row>
    <row r="78" spans="1:35" x14ac:dyDescent="0.3">
      <c r="A78" s="104"/>
      <c r="B78" s="104"/>
      <c r="AF78" s="99"/>
      <c r="AG78" s="5"/>
    </row>
    <row r="79" spans="1:35" x14ac:dyDescent="0.3">
      <c r="A79" s="104"/>
      <c r="B79" s="104"/>
      <c r="W79" s="104"/>
      <c r="X79" s="104"/>
      <c r="Y79" s="104"/>
      <c r="Z79" s="104"/>
      <c r="AF79" s="99"/>
      <c r="AG79" s="5"/>
    </row>
    <row r="80" spans="1:35" x14ac:dyDescent="0.3">
      <c r="AF80" s="99"/>
      <c r="AG80" s="5"/>
    </row>
    <row r="81" spans="1:33" x14ac:dyDescent="0.3">
      <c r="W81" s="104"/>
      <c r="X81" s="104"/>
      <c r="Y81" s="104"/>
      <c r="Z81" s="104"/>
      <c r="AF81" s="99"/>
      <c r="AG81" s="5"/>
    </row>
    <row r="82" spans="1:33" x14ac:dyDescent="0.3">
      <c r="A82" s="104"/>
      <c r="B82" s="104"/>
      <c r="AF82" s="99"/>
      <c r="AG82" s="5"/>
    </row>
    <row r="83" spans="1:33" x14ac:dyDescent="0.3">
      <c r="A83" s="104"/>
      <c r="B83" s="104"/>
      <c r="W83" s="104"/>
      <c r="X83" s="104"/>
      <c r="Y83" s="104"/>
      <c r="Z83" s="104"/>
      <c r="AF83" s="99"/>
      <c r="AG83" s="5"/>
    </row>
    <row r="84" spans="1:33" x14ac:dyDescent="0.3">
      <c r="A84" s="104"/>
      <c r="B84" s="104"/>
      <c r="AF84" s="99"/>
      <c r="AG84" s="5"/>
    </row>
    <row r="85" spans="1:33" x14ac:dyDescent="0.3">
      <c r="W85" s="104"/>
      <c r="X85" s="104"/>
      <c r="Y85" s="104"/>
      <c r="Z85" s="104"/>
      <c r="AF85" s="99"/>
      <c r="AG85" s="5"/>
    </row>
    <row r="86" spans="1:33" x14ac:dyDescent="0.3">
      <c r="AF86" s="99"/>
      <c r="AG86" s="5"/>
    </row>
    <row r="87" spans="1:33" x14ac:dyDescent="0.3">
      <c r="A87" s="104"/>
      <c r="B87" s="104"/>
      <c r="W87" s="104"/>
      <c r="X87" s="104"/>
      <c r="Y87" s="104"/>
      <c r="Z87" s="104"/>
      <c r="AF87" s="99"/>
      <c r="AG87" s="5"/>
    </row>
    <row r="88" spans="1:33" x14ac:dyDescent="0.3">
      <c r="A88" s="104"/>
      <c r="B88" s="104"/>
      <c r="AF88" s="99"/>
      <c r="AG88" s="5"/>
    </row>
    <row r="89" spans="1:33" x14ac:dyDescent="0.3">
      <c r="A89" s="104"/>
      <c r="B89" s="104"/>
      <c r="W89" s="104"/>
      <c r="X89" s="104"/>
      <c r="Y89" s="104"/>
      <c r="Z89" s="104"/>
      <c r="AF89" s="99"/>
      <c r="AG89" s="5"/>
    </row>
    <row r="90" spans="1:33" x14ac:dyDescent="0.3">
      <c r="AF90" s="99"/>
      <c r="AG90" s="5"/>
    </row>
    <row r="91" spans="1:33" x14ac:dyDescent="0.3">
      <c r="W91" s="104"/>
      <c r="X91" s="104"/>
      <c r="Y91" s="104"/>
      <c r="Z91" s="104"/>
      <c r="AF91" s="99"/>
      <c r="AG91" s="5"/>
    </row>
    <row r="92" spans="1:33" x14ac:dyDescent="0.3">
      <c r="A92" s="104"/>
      <c r="B92" s="104"/>
      <c r="AF92" s="99"/>
      <c r="AG92" s="5"/>
    </row>
    <row r="93" spans="1:33" x14ac:dyDescent="0.3">
      <c r="A93" s="104"/>
      <c r="B93" s="104"/>
      <c r="W93" s="104"/>
      <c r="X93" s="104"/>
      <c r="Y93" s="104"/>
      <c r="Z93" s="104"/>
      <c r="AF93" s="99"/>
      <c r="AG93" s="5"/>
    </row>
    <row r="94" spans="1:33" x14ac:dyDescent="0.3">
      <c r="A94" s="104"/>
      <c r="B94" s="104"/>
      <c r="AF94" s="99"/>
      <c r="AG94" s="5"/>
    </row>
    <row r="95" spans="1:33" x14ac:dyDescent="0.3">
      <c r="A95" s="104"/>
      <c r="B95" s="104"/>
      <c r="AF95" s="99"/>
      <c r="AG95" s="5"/>
    </row>
    <row r="96" spans="1:33" x14ac:dyDescent="0.3">
      <c r="AF96" s="99"/>
      <c r="AG96" s="5"/>
    </row>
    <row r="97" spans="1:33" x14ac:dyDescent="0.3">
      <c r="AF97" s="99"/>
      <c r="AG97" s="5"/>
    </row>
    <row r="98" spans="1:33" x14ac:dyDescent="0.3">
      <c r="A98" s="104"/>
      <c r="B98" s="104"/>
      <c r="AF98" s="99"/>
      <c r="AG98" s="5"/>
    </row>
    <row r="99" spans="1:33" x14ac:dyDescent="0.3">
      <c r="A99" s="104"/>
      <c r="B99" s="104"/>
      <c r="AF99" s="99"/>
      <c r="AG99" s="5"/>
    </row>
    <row r="100" spans="1:33" x14ac:dyDescent="0.3">
      <c r="A100" s="104"/>
      <c r="B100" s="104"/>
      <c r="AF100" s="99"/>
      <c r="AG100" s="5"/>
    </row>
    <row r="101" spans="1:33" x14ac:dyDescent="0.3">
      <c r="AF101" s="99"/>
      <c r="AG101" s="5"/>
    </row>
    <row r="102" spans="1:33" x14ac:dyDescent="0.3">
      <c r="AF102" s="99"/>
      <c r="AG102" s="5"/>
    </row>
    <row r="103" spans="1:33" x14ac:dyDescent="0.3">
      <c r="A103" s="104"/>
      <c r="B103" s="104"/>
      <c r="AF103" s="99"/>
      <c r="AG103" s="5"/>
    </row>
    <row r="104" spans="1:33" x14ac:dyDescent="0.3">
      <c r="A104" s="104"/>
      <c r="B104" s="104"/>
      <c r="AF104" s="99"/>
      <c r="AG104" s="5"/>
    </row>
    <row r="105" spans="1:33" x14ac:dyDescent="0.3">
      <c r="A105" s="104"/>
      <c r="B105" s="104"/>
      <c r="AF105" s="99"/>
      <c r="AG105" s="5"/>
    </row>
    <row r="106" spans="1:33" x14ac:dyDescent="0.3">
      <c r="AF106" s="99"/>
      <c r="AG106" s="5"/>
    </row>
    <row r="107" spans="1:33" x14ac:dyDescent="0.3">
      <c r="AF107" s="99"/>
      <c r="AG107" s="5"/>
    </row>
    <row r="108" spans="1:33" x14ac:dyDescent="0.3">
      <c r="A108" s="104"/>
      <c r="B108" s="104"/>
      <c r="AF108" s="99"/>
      <c r="AG108" s="5"/>
    </row>
    <row r="109" spans="1:33" x14ac:dyDescent="0.3">
      <c r="A109" s="104"/>
      <c r="B109" s="104"/>
      <c r="AF109" s="99"/>
      <c r="AG109" s="5"/>
    </row>
    <row r="110" spans="1:33" x14ac:dyDescent="0.3">
      <c r="A110" s="104"/>
      <c r="B110" s="104"/>
      <c r="AF110" s="99"/>
      <c r="AG110" s="5"/>
    </row>
    <row r="111" spans="1:33" x14ac:dyDescent="0.3">
      <c r="A111" s="104"/>
      <c r="B111" s="104"/>
      <c r="AF111" s="99"/>
      <c r="AG111" s="5"/>
    </row>
    <row r="112" spans="1:33" x14ac:dyDescent="0.3">
      <c r="AF112" s="99"/>
      <c r="AG112" s="5"/>
    </row>
    <row r="113" spans="1:33" x14ac:dyDescent="0.3">
      <c r="AF113" s="99"/>
      <c r="AG113" s="5"/>
    </row>
    <row r="114" spans="1:33" x14ac:dyDescent="0.3">
      <c r="A114" s="104"/>
      <c r="B114" s="104"/>
      <c r="AF114" s="99"/>
      <c r="AG114" s="5"/>
    </row>
    <row r="115" spans="1:33" x14ac:dyDescent="0.3">
      <c r="A115" s="104"/>
      <c r="B115" s="104"/>
      <c r="AF115" s="99"/>
      <c r="AG115" s="5"/>
    </row>
    <row r="116" spans="1:33" x14ac:dyDescent="0.3">
      <c r="A116" s="104"/>
      <c r="B116" s="104"/>
      <c r="AF116" s="99"/>
      <c r="AG116" s="5"/>
    </row>
    <row r="117" spans="1:33" x14ac:dyDescent="0.3">
      <c r="A117" s="104"/>
      <c r="B117" s="104"/>
      <c r="AF117" s="99"/>
      <c r="AG117" s="5"/>
    </row>
    <row r="118" spans="1:33" x14ac:dyDescent="0.3">
      <c r="AF118" s="99"/>
      <c r="AG118" s="5"/>
    </row>
    <row r="120" spans="1:33" x14ac:dyDescent="0.3">
      <c r="A120" s="104"/>
      <c r="B120" s="104"/>
      <c r="AF120" s="99"/>
      <c r="AG120" s="5"/>
    </row>
    <row r="122" spans="1:33" x14ac:dyDescent="0.3">
      <c r="A122" s="104"/>
      <c r="B122" s="104"/>
      <c r="AF122" s="99"/>
      <c r="AG122" s="5"/>
    </row>
    <row r="124" spans="1:33" x14ac:dyDescent="0.3">
      <c r="A124" s="104"/>
      <c r="B124" s="104"/>
      <c r="AF124" s="99"/>
      <c r="AG124" s="5"/>
    </row>
    <row r="125" spans="1:33" x14ac:dyDescent="0.3">
      <c r="A125" s="104"/>
      <c r="B125" s="104"/>
      <c r="AF125" s="99"/>
      <c r="AG125" s="5"/>
    </row>
    <row r="126" spans="1:33" x14ac:dyDescent="0.3">
      <c r="A126" s="104"/>
      <c r="B126" s="104"/>
      <c r="AF126" s="99"/>
      <c r="AG126" s="5"/>
    </row>
    <row r="127" spans="1:33" x14ac:dyDescent="0.3">
      <c r="AF127" s="99"/>
      <c r="AG127" s="5"/>
    </row>
    <row r="128" spans="1:33" x14ac:dyDescent="0.3">
      <c r="A128" s="104"/>
      <c r="B128" s="104"/>
      <c r="AF128" s="99"/>
      <c r="AG128" s="5"/>
    </row>
    <row r="129" spans="1:33" x14ac:dyDescent="0.3">
      <c r="AF129" s="99"/>
      <c r="AG129" s="5"/>
    </row>
    <row r="130" spans="1:33" x14ac:dyDescent="0.3">
      <c r="A130" s="104"/>
      <c r="B130" s="104"/>
      <c r="AF130" s="99"/>
      <c r="AG130" s="5"/>
    </row>
    <row r="132" spans="1:33" x14ac:dyDescent="0.3">
      <c r="A132" s="104"/>
      <c r="B132" s="104"/>
      <c r="AF132" s="99"/>
      <c r="AG132" s="5"/>
    </row>
    <row r="134" spans="1:33" x14ac:dyDescent="0.3">
      <c r="A134" s="104"/>
      <c r="B134" s="104"/>
      <c r="AF134" s="99"/>
      <c r="AG134" s="5"/>
    </row>
    <row r="136" spans="1:33" x14ac:dyDescent="0.3">
      <c r="A136" s="104"/>
      <c r="B136" s="104"/>
      <c r="AF136" s="99"/>
      <c r="AG136" s="5"/>
    </row>
    <row r="138" spans="1:33" x14ac:dyDescent="0.3">
      <c r="A138" s="104"/>
      <c r="B138" s="104"/>
      <c r="AF138" s="99"/>
      <c r="AG138" s="5"/>
    </row>
    <row r="140" spans="1:33" x14ac:dyDescent="0.3">
      <c r="A140" s="104"/>
      <c r="B140" s="104"/>
      <c r="AF140" s="99"/>
      <c r="AG140" s="5"/>
    </row>
    <row r="141" spans="1:33" x14ac:dyDescent="0.3">
      <c r="A141" s="104"/>
      <c r="B141" s="104"/>
      <c r="AF141" s="99"/>
      <c r="AG141" s="5"/>
    </row>
    <row r="142" spans="1:33" x14ac:dyDescent="0.3">
      <c r="A142" s="104"/>
      <c r="B142" s="104"/>
      <c r="AF142" s="99"/>
      <c r="AG142" s="5"/>
    </row>
    <row r="143" spans="1:33" x14ac:dyDescent="0.3">
      <c r="AF143" s="99"/>
      <c r="AG143" s="5"/>
    </row>
    <row r="144" spans="1:33" x14ac:dyDescent="0.3">
      <c r="A144" s="104"/>
      <c r="B144" s="104"/>
      <c r="AF144" s="99"/>
      <c r="AG144" s="5"/>
    </row>
    <row r="145" spans="1:35" x14ac:dyDescent="0.3">
      <c r="AF145" s="99"/>
      <c r="AG145" s="5"/>
    </row>
    <row r="146" spans="1:35" x14ac:dyDescent="0.3">
      <c r="A146" s="104"/>
      <c r="B146" s="104"/>
      <c r="AF146" s="99"/>
      <c r="AG146" s="5"/>
    </row>
    <row r="148" spans="1:35" x14ac:dyDescent="0.3">
      <c r="A148" s="104"/>
      <c r="B148" s="104"/>
      <c r="AF148" s="99"/>
      <c r="AG148" s="5"/>
    </row>
    <row r="149" spans="1:35" x14ac:dyDescent="0.3">
      <c r="A149" s="104"/>
      <c r="B149" s="104"/>
    </row>
    <row r="150" spans="1:35" x14ac:dyDescent="0.3">
      <c r="A150" s="104"/>
      <c r="B150" s="104"/>
      <c r="AF150" s="99"/>
      <c r="AG150" s="5"/>
    </row>
    <row r="154" spans="1:35" s="27" customFormat="1" x14ac:dyDescent="0.3">
      <c r="A154" s="8"/>
      <c r="B154" s="8"/>
      <c r="C154" s="8"/>
      <c r="D154" s="9"/>
      <c r="E154" s="10"/>
      <c r="F154" s="44"/>
      <c r="G154" s="38"/>
      <c r="H154" s="13"/>
      <c r="I154" s="44"/>
      <c r="J154" s="39"/>
      <c r="K154" s="15"/>
      <c r="L154" s="44"/>
      <c r="M154" s="40"/>
      <c r="N154" s="17"/>
      <c r="O154" s="44"/>
      <c r="P154" s="41"/>
      <c r="Q154" s="19"/>
      <c r="R154" s="44"/>
      <c r="S154" s="42"/>
      <c r="T154" s="21"/>
      <c r="U154" s="44"/>
      <c r="V154" s="43"/>
      <c r="W154" s="23"/>
      <c r="X154" s="24"/>
      <c r="Y154" s="25"/>
      <c r="Z154" s="26"/>
      <c r="AB154" s="28"/>
      <c r="AC154" s="29"/>
      <c r="AD154" s="9"/>
      <c r="AE154" s="30"/>
      <c r="AF154" s="9"/>
      <c r="AG154" s="3"/>
      <c r="AH154"/>
      <c r="AI154"/>
    </row>
    <row r="156" spans="1:35" s="27" customFormat="1" x14ac:dyDescent="0.3">
      <c r="A156" s="8"/>
      <c r="B156" s="8"/>
      <c r="C156" s="8"/>
      <c r="D156" s="9"/>
      <c r="E156" s="10"/>
      <c r="F156" s="44"/>
      <c r="G156" s="38"/>
      <c r="H156" s="13"/>
      <c r="I156" s="44"/>
      <c r="J156" s="39"/>
      <c r="K156" s="15"/>
      <c r="L156" s="44"/>
      <c r="M156" s="40"/>
      <c r="N156" s="17"/>
      <c r="O156" s="44"/>
      <c r="P156" s="41"/>
      <c r="Q156" s="19"/>
      <c r="R156" s="44"/>
      <c r="S156" s="42"/>
      <c r="T156" s="21"/>
      <c r="U156" s="44"/>
      <c r="V156" s="43"/>
      <c r="W156" s="23"/>
      <c r="X156" s="24"/>
      <c r="Y156" s="25"/>
      <c r="Z156" s="26"/>
      <c r="AB156" s="28"/>
      <c r="AC156" s="29"/>
      <c r="AD156" s="9"/>
      <c r="AE156" s="30"/>
      <c r="AF156" s="9"/>
      <c r="AG156" s="3"/>
      <c r="AH156"/>
      <c r="AI156"/>
    </row>
    <row r="158" spans="1:35" s="27" customFormat="1" x14ac:dyDescent="0.3">
      <c r="A158" s="8"/>
      <c r="B158" s="8"/>
      <c r="C158" s="8"/>
      <c r="D158" s="9"/>
      <c r="E158" s="10"/>
      <c r="F158" s="44"/>
      <c r="G158" s="38"/>
      <c r="H158" s="13"/>
      <c r="I158" s="44"/>
      <c r="J158" s="39"/>
      <c r="K158" s="15"/>
      <c r="L158" s="44"/>
      <c r="M158" s="40"/>
      <c r="N158" s="17"/>
      <c r="O158" s="44"/>
      <c r="P158" s="41"/>
      <c r="Q158" s="19"/>
      <c r="R158" s="44"/>
      <c r="S158" s="42"/>
      <c r="T158" s="21"/>
      <c r="U158" s="44"/>
      <c r="V158" s="43"/>
      <c r="W158" s="23"/>
      <c r="X158" s="24"/>
      <c r="Y158" s="25"/>
      <c r="Z158" s="26"/>
      <c r="AB158" s="28"/>
      <c r="AC158" s="29"/>
      <c r="AD158" s="9"/>
      <c r="AE158" s="30"/>
      <c r="AF158" s="9"/>
      <c r="AG158" s="3"/>
      <c r="AH158"/>
      <c r="AI158"/>
    </row>
    <row r="160" spans="1:35" s="27" customFormat="1" x14ac:dyDescent="0.3">
      <c r="A160" s="8"/>
      <c r="B160" s="8"/>
      <c r="C160" s="8"/>
      <c r="D160" s="9"/>
      <c r="E160" s="10"/>
      <c r="F160" s="44"/>
      <c r="G160" s="38"/>
      <c r="H160" s="13"/>
      <c r="I160" s="44"/>
      <c r="J160" s="39"/>
      <c r="K160" s="15"/>
      <c r="L160" s="44"/>
      <c r="M160" s="40"/>
      <c r="N160" s="17"/>
      <c r="O160" s="44"/>
      <c r="P160" s="41"/>
      <c r="Q160" s="19"/>
      <c r="R160" s="44"/>
      <c r="S160" s="42"/>
      <c r="T160" s="21"/>
      <c r="U160" s="44"/>
      <c r="V160" s="43"/>
      <c r="W160" s="23"/>
      <c r="X160" s="24"/>
      <c r="Y160" s="25"/>
      <c r="Z160" s="26"/>
      <c r="AB160" s="28"/>
      <c r="AC160" s="29"/>
      <c r="AD160" s="9"/>
      <c r="AE160" s="30"/>
      <c r="AF160" s="9"/>
      <c r="AG160" s="3"/>
      <c r="AH160"/>
      <c r="AI160"/>
    </row>
    <row r="162" spans="1:35" s="27" customFormat="1" x14ac:dyDescent="0.3">
      <c r="A162" s="8"/>
      <c r="B162" s="8"/>
      <c r="C162" s="8"/>
      <c r="D162" s="9"/>
      <c r="E162" s="10"/>
      <c r="F162" s="44"/>
      <c r="G162" s="38"/>
      <c r="H162" s="13"/>
      <c r="I162" s="44"/>
      <c r="J162" s="39"/>
      <c r="K162" s="15"/>
      <c r="L162" s="44"/>
      <c r="M162" s="40"/>
      <c r="N162" s="17"/>
      <c r="O162" s="44"/>
      <c r="P162" s="41"/>
      <c r="Q162" s="19"/>
      <c r="R162" s="44"/>
      <c r="S162" s="42"/>
      <c r="T162" s="21"/>
      <c r="U162" s="44"/>
      <c r="V162" s="43"/>
      <c r="W162" s="23"/>
      <c r="X162" s="24"/>
      <c r="Y162" s="25"/>
      <c r="Z162" s="26"/>
      <c r="AB162" s="28"/>
      <c r="AC162" s="29"/>
      <c r="AD162" s="9"/>
      <c r="AE162" s="30"/>
      <c r="AF162" s="9"/>
      <c r="AG162" s="3"/>
      <c r="AH162"/>
      <c r="AI162"/>
    </row>
    <row r="164" spans="1:35" s="27" customFormat="1" x14ac:dyDescent="0.3">
      <c r="A164" s="8"/>
      <c r="B164" s="8"/>
      <c r="C164" s="8"/>
      <c r="D164" s="9"/>
      <c r="E164" s="10"/>
      <c r="F164" s="44"/>
      <c r="G164" s="38"/>
      <c r="H164" s="13"/>
      <c r="I164" s="44"/>
      <c r="J164" s="39"/>
      <c r="K164" s="15"/>
      <c r="L164" s="44"/>
      <c r="M164" s="40"/>
      <c r="N164" s="17"/>
      <c r="O164" s="44"/>
      <c r="P164" s="41"/>
      <c r="Q164" s="19"/>
      <c r="R164" s="44"/>
      <c r="S164" s="42"/>
      <c r="T164" s="21"/>
      <c r="U164" s="44"/>
      <c r="V164" s="43"/>
      <c r="W164" s="23"/>
      <c r="X164" s="24"/>
      <c r="Y164" s="25"/>
      <c r="Z164" s="26"/>
      <c r="AB164" s="28"/>
      <c r="AC164" s="29"/>
      <c r="AD164" s="9"/>
      <c r="AE164" s="30"/>
      <c r="AF164" s="9"/>
      <c r="AG164" s="3"/>
      <c r="AH164"/>
      <c r="AI164"/>
    </row>
    <row r="166" spans="1:35" s="27" customFormat="1" x14ac:dyDescent="0.3">
      <c r="A166" s="8"/>
      <c r="B166" s="8"/>
      <c r="C166" s="8"/>
      <c r="D166" s="9"/>
      <c r="E166" s="10"/>
      <c r="F166" s="44"/>
      <c r="G166" s="38"/>
      <c r="H166" s="13"/>
      <c r="I166" s="44"/>
      <c r="J166" s="39"/>
      <c r="K166" s="15"/>
      <c r="L166" s="44"/>
      <c r="M166" s="40"/>
      <c r="N166" s="17"/>
      <c r="O166" s="44"/>
      <c r="P166" s="41"/>
      <c r="Q166" s="19"/>
      <c r="R166" s="44"/>
      <c r="S166" s="42"/>
      <c r="T166" s="21"/>
      <c r="U166" s="44"/>
      <c r="V166" s="43"/>
      <c r="W166" s="23"/>
      <c r="X166" s="24"/>
      <c r="Y166" s="25"/>
      <c r="Z166" s="26"/>
      <c r="AB166" s="28"/>
      <c r="AC166" s="29"/>
      <c r="AD166" s="9"/>
      <c r="AE166" s="30"/>
      <c r="AF166" s="9"/>
      <c r="AG166" s="3"/>
      <c r="AH166"/>
      <c r="AI166"/>
    </row>
    <row r="168" spans="1:35" s="27" customFormat="1" x14ac:dyDescent="0.3">
      <c r="A168" s="8"/>
      <c r="B168" s="8"/>
      <c r="C168" s="8"/>
      <c r="D168" s="9"/>
      <c r="E168" s="10"/>
      <c r="F168" s="44"/>
      <c r="G168" s="38"/>
      <c r="H168" s="13"/>
      <c r="I168" s="44"/>
      <c r="J168" s="39"/>
      <c r="K168" s="15"/>
      <c r="L168" s="44"/>
      <c r="M168" s="40"/>
      <c r="N168" s="17"/>
      <c r="O168" s="44"/>
      <c r="P168" s="41"/>
      <c r="Q168" s="19"/>
      <c r="R168" s="44"/>
      <c r="S168" s="42"/>
      <c r="T168" s="21"/>
      <c r="U168" s="44"/>
      <c r="V168" s="43"/>
      <c r="W168" s="23"/>
      <c r="X168" s="24"/>
      <c r="Y168" s="25"/>
      <c r="Z168" s="26"/>
      <c r="AB168" s="28"/>
      <c r="AC168" s="29"/>
      <c r="AD168" s="9"/>
      <c r="AE168" s="30"/>
      <c r="AF168" s="9"/>
      <c r="AG168" s="3"/>
      <c r="AH168"/>
      <c r="AI168"/>
    </row>
    <row r="170" spans="1:35" s="27" customFormat="1" x14ac:dyDescent="0.3">
      <c r="A170" s="8"/>
      <c r="B170" s="8"/>
      <c r="C170" s="8"/>
      <c r="D170" s="9"/>
      <c r="E170" s="10"/>
      <c r="F170" s="44"/>
      <c r="G170" s="38"/>
      <c r="H170" s="13"/>
      <c r="I170" s="44"/>
      <c r="J170" s="39"/>
      <c r="K170" s="15"/>
      <c r="L170" s="44"/>
      <c r="M170" s="40"/>
      <c r="N170" s="17"/>
      <c r="O170" s="44"/>
      <c r="P170" s="41"/>
      <c r="Q170" s="19"/>
      <c r="R170" s="44"/>
      <c r="S170" s="42"/>
      <c r="T170" s="21"/>
      <c r="U170" s="44"/>
      <c r="V170" s="43"/>
      <c r="W170" s="23"/>
      <c r="X170" s="24"/>
      <c r="Y170" s="25"/>
      <c r="Z170" s="26"/>
      <c r="AB170" s="28"/>
      <c r="AC170" s="29"/>
      <c r="AD170" s="9"/>
      <c r="AE170" s="30"/>
      <c r="AF170" s="9"/>
      <c r="AG170" s="3"/>
      <c r="AH170"/>
      <c r="AI170"/>
    </row>
    <row r="172" spans="1:35" s="27" customFormat="1" x14ac:dyDescent="0.3">
      <c r="A172" s="8"/>
      <c r="B172" s="8"/>
      <c r="C172" s="8"/>
      <c r="D172" s="9"/>
      <c r="E172" s="10"/>
      <c r="F172" s="44"/>
      <c r="G172" s="38"/>
      <c r="H172" s="13"/>
      <c r="I172" s="44"/>
      <c r="J172" s="39"/>
      <c r="K172" s="15"/>
      <c r="L172" s="44"/>
      <c r="M172" s="40"/>
      <c r="N172" s="17"/>
      <c r="O172" s="44"/>
      <c r="P172" s="41"/>
      <c r="Q172" s="19"/>
      <c r="R172" s="44"/>
      <c r="S172" s="42"/>
      <c r="T172" s="21"/>
      <c r="U172" s="44"/>
      <c r="V172" s="43"/>
      <c r="W172" s="23"/>
      <c r="X172" s="24"/>
      <c r="Y172" s="25"/>
      <c r="Z172" s="26"/>
      <c r="AB172" s="28"/>
      <c r="AC172" s="29"/>
      <c r="AD172" s="9"/>
      <c r="AE172" s="30"/>
      <c r="AF172" s="9"/>
      <c r="AG172" s="3"/>
      <c r="AH172"/>
      <c r="AI172"/>
    </row>
    <row r="174" spans="1:35" s="27" customFormat="1" x14ac:dyDescent="0.3">
      <c r="A174" s="8"/>
      <c r="B174" s="8"/>
      <c r="C174" s="8"/>
      <c r="D174" s="9"/>
      <c r="E174" s="10"/>
      <c r="F174" s="44"/>
      <c r="G174" s="38"/>
      <c r="H174" s="13"/>
      <c r="I174" s="44"/>
      <c r="J174" s="39"/>
      <c r="K174" s="15"/>
      <c r="L174" s="44"/>
      <c r="M174" s="40"/>
      <c r="N174" s="17"/>
      <c r="O174" s="44"/>
      <c r="P174" s="41"/>
      <c r="Q174" s="19"/>
      <c r="R174" s="44"/>
      <c r="S174" s="42"/>
      <c r="T174" s="21"/>
      <c r="U174" s="44"/>
      <c r="V174" s="43"/>
      <c r="W174" s="23"/>
      <c r="X174" s="24"/>
      <c r="Y174" s="25"/>
      <c r="Z174" s="26"/>
      <c r="AB174" s="28"/>
      <c r="AC174" s="29"/>
      <c r="AD174" s="9"/>
      <c r="AE174" s="30"/>
      <c r="AF174" s="9"/>
      <c r="AG174" s="3"/>
      <c r="AH174"/>
      <c r="AI174"/>
    </row>
    <row r="176" spans="1:35" s="27" customFormat="1" x14ac:dyDescent="0.3">
      <c r="A176" s="8"/>
      <c r="B176" s="8"/>
      <c r="C176" s="8"/>
      <c r="D176" s="9"/>
      <c r="E176" s="10"/>
      <c r="F176" s="44"/>
      <c r="G176" s="38"/>
      <c r="H176" s="13"/>
      <c r="I176" s="44"/>
      <c r="J176" s="39"/>
      <c r="K176" s="15"/>
      <c r="L176" s="44"/>
      <c r="M176" s="40"/>
      <c r="N176" s="17"/>
      <c r="O176" s="44"/>
      <c r="P176" s="41"/>
      <c r="Q176" s="19"/>
      <c r="R176" s="44"/>
      <c r="S176" s="42"/>
      <c r="T176" s="21"/>
      <c r="U176" s="44"/>
      <c r="V176" s="43"/>
      <c r="W176" s="23"/>
      <c r="X176" s="24"/>
      <c r="Y176" s="25"/>
      <c r="Z176" s="26"/>
      <c r="AB176" s="28"/>
      <c r="AC176" s="29"/>
      <c r="AD176" s="9"/>
      <c r="AE176" s="30"/>
      <c r="AF176" s="9"/>
      <c r="AG176" s="3"/>
      <c r="AH176"/>
      <c r="AI176"/>
    </row>
    <row r="178" spans="1:35" s="27" customFormat="1" x14ac:dyDescent="0.3">
      <c r="A178" s="8"/>
      <c r="B178" s="8"/>
      <c r="C178" s="8"/>
      <c r="D178" s="9"/>
      <c r="E178" s="10"/>
      <c r="F178" s="44"/>
      <c r="G178" s="38"/>
      <c r="H178" s="13"/>
      <c r="I178" s="44"/>
      <c r="J178" s="39"/>
      <c r="K178" s="15"/>
      <c r="L178" s="44"/>
      <c r="M178" s="40"/>
      <c r="N178" s="17"/>
      <c r="O178" s="44"/>
      <c r="P178" s="41"/>
      <c r="Q178" s="19"/>
      <c r="R178" s="44"/>
      <c r="S178" s="42"/>
      <c r="T178" s="21"/>
      <c r="U178" s="44"/>
      <c r="V178" s="43"/>
      <c r="W178" s="23"/>
      <c r="X178" s="24"/>
      <c r="Y178" s="25"/>
      <c r="Z178" s="26"/>
      <c r="AB178" s="28"/>
      <c r="AC178" s="29"/>
      <c r="AD178" s="9"/>
      <c r="AE178" s="30"/>
      <c r="AF178" s="9"/>
      <c r="AG178" s="3"/>
      <c r="AH178"/>
      <c r="AI178"/>
    </row>
  </sheetData>
  <pageMargins left="0.25" right="0.25" top="0.75" bottom="0.5" header="0.25" footer="0.5"/>
  <pageSetup scale="75" fitToHeight="2" orientation="landscape" horizontalDpi="360" verticalDpi="300" r:id="rId1"/>
  <headerFooter alignWithMargins="0">
    <oddHeader>&amp;C2013 Livestock Judging Contest Template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opLeftCell="A51" zoomScale="70" zoomScaleNormal="70" workbookViewId="0">
      <selection activeCell="AG97" sqref="AG97"/>
    </sheetView>
  </sheetViews>
  <sheetFormatPr defaultColWidth="6.88671875" defaultRowHeight="14.4" x14ac:dyDescent="0.3"/>
  <cols>
    <col min="1" max="1" width="6.6640625" style="8" customWidth="1"/>
    <col min="2" max="2" width="10.6640625" style="8" customWidth="1"/>
    <col min="3" max="3" width="12.6640625" style="8" customWidth="1"/>
    <col min="4" max="4" width="23.44140625" style="9" bestFit="1" customWidth="1"/>
    <col min="5" max="5" width="2.109375" style="10" customWidth="1"/>
    <col min="6" max="6" width="8.33203125" style="44" customWidth="1"/>
    <col min="7" max="7" width="6.88671875" style="38" customWidth="1"/>
    <col min="8" max="8" width="2.109375" style="13" customWidth="1"/>
    <col min="9" max="9" width="7.6640625" style="44" customWidth="1"/>
    <col min="10" max="10" width="6.88671875" style="39" customWidth="1"/>
    <col min="11" max="11" width="2.109375" style="15" customWidth="1"/>
    <col min="12" max="12" width="7.6640625" style="44" customWidth="1"/>
    <col min="13" max="13" width="6.88671875" style="40" customWidth="1"/>
    <col min="14" max="14" width="2.109375" style="17" customWidth="1"/>
    <col min="15" max="15" width="7.6640625" style="44" customWidth="1"/>
    <col min="16" max="16" width="6.88671875" style="41" customWidth="1"/>
    <col min="17" max="17" width="2.109375" style="19" customWidth="1"/>
    <col min="18" max="18" width="7.6640625" style="44" customWidth="1"/>
    <col min="19" max="19" width="6.88671875" style="42" customWidth="1"/>
    <col min="20" max="20" width="2.109375" style="21" customWidth="1"/>
    <col min="21" max="21" width="7.6640625" style="44" customWidth="1"/>
    <col min="22" max="22" width="6.88671875" style="43" customWidth="1"/>
    <col min="23" max="23" width="10.88671875" style="23" customWidth="1"/>
    <col min="24" max="24" width="9.88671875" style="24" customWidth="1"/>
    <col min="25" max="25" width="9" style="25" customWidth="1"/>
    <col min="26" max="26" width="9" style="26" customWidth="1"/>
    <col min="27" max="27" width="9.6640625" style="27" customWidth="1"/>
    <col min="28" max="28" width="11.109375" style="28" bestFit="1" customWidth="1"/>
    <col min="29" max="29" width="9.6640625" style="29" customWidth="1"/>
    <col min="30" max="30" width="11.88671875" style="9" bestFit="1" customWidth="1"/>
    <col min="31" max="31" width="8.6640625" style="9" customWidth="1"/>
    <col min="32" max="32" width="10.6640625" style="9" customWidth="1"/>
    <col min="33" max="33" width="11.6640625" style="3" customWidth="1"/>
    <col min="34" max="34" width="9.109375" customWidth="1"/>
    <col min="35" max="35" width="3.88671875" customWidth="1"/>
    <col min="36" max="36" width="4.88671875" customWidth="1"/>
  </cols>
  <sheetData>
    <row r="1" spans="6:22" customFormat="1" hidden="1" x14ac:dyDescent="0.3">
      <c r="F1" s="11" t="s">
        <v>0</v>
      </c>
      <c r="G1" s="12" t="s">
        <v>1</v>
      </c>
      <c r="H1" s="13"/>
      <c r="I1" s="11" t="s">
        <v>0</v>
      </c>
      <c r="J1" s="14" t="s">
        <v>2</v>
      </c>
      <c r="K1" s="15"/>
      <c r="L1" s="11" t="s">
        <v>0</v>
      </c>
      <c r="M1" s="16" t="s">
        <v>3</v>
      </c>
      <c r="N1" s="17"/>
      <c r="O1" s="11" t="s">
        <v>0</v>
      </c>
      <c r="P1" s="18" t="s">
        <v>4</v>
      </c>
      <c r="Q1" s="19"/>
      <c r="R1" s="11" t="s">
        <v>0</v>
      </c>
      <c r="S1" s="20" t="s">
        <v>5</v>
      </c>
      <c r="T1" s="21"/>
      <c r="U1" s="11" t="s">
        <v>0</v>
      </c>
      <c r="V1" s="22" t="s">
        <v>6</v>
      </c>
    </row>
    <row r="2" spans="6:22" customFormat="1" hidden="1" x14ac:dyDescent="0.3">
      <c r="F2" s="31">
        <f>G56</f>
        <v>1324</v>
      </c>
      <c r="G2" s="32">
        <f>G57</f>
        <v>424</v>
      </c>
      <c r="H2" s="13"/>
      <c r="I2" s="31">
        <f>J56</f>
        <v>3412</v>
      </c>
      <c r="J2" s="33">
        <f>J57</f>
        <v>242</v>
      </c>
      <c r="K2" s="15"/>
      <c r="L2" s="31">
        <f>M56</f>
        <v>2314</v>
      </c>
      <c r="M2" s="34">
        <f>M57</f>
        <v>224</v>
      </c>
      <c r="N2" s="17"/>
      <c r="O2" s="31">
        <f>P56</f>
        <v>1432</v>
      </c>
      <c r="P2" s="35">
        <f>P57</f>
        <v>525</v>
      </c>
      <c r="Q2" s="19"/>
      <c r="R2" s="31">
        <f>S56</f>
        <v>2143</v>
      </c>
      <c r="S2" s="36">
        <f>S57</f>
        <v>423</v>
      </c>
      <c r="T2" s="21"/>
      <c r="U2" s="31">
        <f>V56</f>
        <v>2134</v>
      </c>
      <c r="V2" s="37">
        <f>V57</f>
        <v>325</v>
      </c>
    </row>
    <row r="3" spans="6:22" customFormat="1" hidden="1" x14ac:dyDescent="0.3">
      <c r="F3" s="31">
        <f>TRUNC((((((G56/10)-TRUNC((G56/10))))*100)+(((((+G56/100)-(TRUNC((G56/100))))*10)))))</f>
        <v>42</v>
      </c>
      <c r="G3" s="32">
        <f>((((+G57/10)-TRUNC((G57/10))))*10)</f>
        <v>3.9999999999999858</v>
      </c>
      <c r="H3" s="13"/>
      <c r="I3" s="31">
        <f>TRUNC((((((J56/10)-TRUNC((J56/10))))*100)+(((((+J56/100)-(TRUNC((J56/100))))*10)))))</f>
        <v>21</v>
      </c>
      <c r="J3" s="33">
        <f>((((+J57/10)-TRUNC((J57/10))))*10)</f>
        <v>1.9999999999999929</v>
      </c>
      <c r="K3" s="15"/>
      <c r="L3" s="31">
        <f>TRUNC((((((M56/10)-TRUNC((M56/10))))*100)+(((((+M56/100)-(TRUNC((M56/100))))*10)))))</f>
        <v>41</v>
      </c>
      <c r="M3" s="34">
        <f>((((+M57/10)-TRUNC((M57/10))))*10)</f>
        <v>3.9999999999999858</v>
      </c>
      <c r="N3" s="17"/>
      <c r="O3" s="31">
        <f>TRUNC((((((P56/10)-TRUNC((P56/10))))*100)+(((((+P56/100)-(TRUNC((P56/100))))*10)))))</f>
        <v>23</v>
      </c>
      <c r="P3" s="35">
        <f>((((+P57/10)-TRUNC((P57/10))))*10)</f>
        <v>5</v>
      </c>
      <c r="Q3" s="19"/>
      <c r="R3" s="31">
        <f>TRUNC((((((S56/10)-TRUNC((S56/10))))*100)+(((((+S56/100)-(TRUNC((S56/100))))*10)))))</f>
        <v>34</v>
      </c>
      <c r="S3" s="36">
        <f>((((+S57/10)-TRUNC((S57/10))))*10)</f>
        <v>2.9999999999999716</v>
      </c>
      <c r="T3" s="21"/>
      <c r="U3" s="31">
        <f>TRUNC((((((V56/10)-TRUNC((V56/10))))*100)+(((((+V56/100)-(TRUNC((V56/100))))*10)))))</f>
        <v>43</v>
      </c>
      <c r="V3" s="37">
        <f>((((+V57/10)-TRUNC((V57/10))))*10)</f>
        <v>5</v>
      </c>
    </row>
    <row r="4" spans="6:22" customFormat="1" hidden="1" x14ac:dyDescent="0.3">
      <c r="F4" s="31">
        <f>(TRUNC(((((G56/1000)-TRUNC((G56/1000))))*10))+((TRUNC((F3/10))*10)))</f>
        <v>43</v>
      </c>
      <c r="G4" s="32">
        <f>(TRUNC((((+G57/100)-TRUNC((G57/100)))*10))+G3)</f>
        <v>5.9999999999999858</v>
      </c>
      <c r="H4" s="13"/>
      <c r="I4" s="31">
        <f>(TRUNC(((((J56/1000)-TRUNC((J56/1000))))*10))+((TRUNC((I3/10))*10)))</f>
        <v>24</v>
      </c>
      <c r="J4" s="33">
        <f>(TRUNC((((+J57/100)-TRUNC((J57/100)))*10))+J3)</f>
        <v>5.9999999999999929</v>
      </c>
      <c r="K4" s="15"/>
      <c r="L4" s="31">
        <f>(TRUNC(((((M56/1000)-TRUNC((M56/1000))))*10))+((TRUNC((L3/10))*10)))</f>
        <v>43</v>
      </c>
      <c r="M4" s="34">
        <f>(TRUNC((((+M57/100)-TRUNC((M57/100)))*10))+M3)</f>
        <v>5.9999999999999858</v>
      </c>
      <c r="N4" s="17"/>
      <c r="O4" s="31">
        <f>(TRUNC(((((P56/1000)-TRUNC((P56/1000))))*10))+((TRUNC((O3/10))*10)))</f>
        <v>24</v>
      </c>
      <c r="P4" s="35">
        <f>(TRUNC((((+P57/100)-TRUNC((P57/100)))*10))+P3)</f>
        <v>7</v>
      </c>
      <c r="Q4" s="19"/>
      <c r="R4" s="31">
        <f>(TRUNC(((((S56/1000)-TRUNC((S56/1000))))*10))+((TRUNC((R3/10))*10)))</f>
        <v>31</v>
      </c>
      <c r="S4" s="36">
        <f>(TRUNC((((+S57/100)-TRUNC((S57/100)))*10))+S3)</f>
        <v>4.9999999999999716</v>
      </c>
      <c r="T4" s="21"/>
      <c r="U4" s="31">
        <f>(TRUNC(((((V56/1000)-TRUNC((V56/1000))))*10))+((TRUNC((U3/10))*10)))</f>
        <v>41</v>
      </c>
      <c r="V4" s="37">
        <f>(TRUNC((((+V57/100)-TRUNC((V57/100)))*10))+V3)</f>
        <v>7</v>
      </c>
    </row>
    <row r="5" spans="6:22" customFormat="1" hidden="1" x14ac:dyDescent="0.3">
      <c r="F5" s="31">
        <f>TRUNC(((TRUNC((G56/1000))+((TRUNC((F3/10))*10)))))</f>
        <v>41</v>
      </c>
      <c r="G5" s="32">
        <f>((TRUNC((((+G57/100)-TRUNC((G57/100)))*10))+G3)+TRUNC((G57/100)))</f>
        <v>9.9999999999999858</v>
      </c>
      <c r="H5" s="13"/>
      <c r="I5" s="31">
        <f>TRUNC(((TRUNC((J56/1000))+((TRUNC((I3/10))*10)))))</f>
        <v>23</v>
      </c>
      <c r="J5" s="33">
        <f>((TRUNC((((+J57/100)-TRUNC((J57/100)))*10))+J3)+TRUNC((J57/100)))</f>
        <v>7.9999999999999929</v>
      </c>
      <c r="K5" s="15"/>
      <c r="L5" s="31">
        <f>TRUNC(((TRUNC((M56/1000))+((TRUNC((L3/10))*10)))))</f>
        <v>42</v>
      </c>
      <c r="M5" s="34">
        <f>((TRUNC((((+M57/100)-TRUNC((M57/100)))*10))+M3)+TRUNC((M57/100)))</f>
        <v>7.9999999999999858</v>
      </c>
      <c r="N5" s="17"/>
      <c r="O5" s="31">
        <f>TRUNC(((TRUNC((P56/1000))+((TRUNC((O3/10))*10)))))</f>
        <v>21</v>
      </c>
      <c r="P5" s="35">
        <f>((TRUNC((((+P57/100)-TRUNC((P57/100)))*10))+P3)+TRUNC((P57/100)))</f>
        <v>12</v>
      </c>
      <c r="Q5" s="19"/>
      <c r="R5" s="31">
        <f>TRUNC(((TRUNC((S56/1000))+((TRUNC((R3/10))*10)))))</f>
        <v>32</v>
      </c>
      <c r="S5" s="36">
        <f>((TRUNC((((+S57/100)-TRUNC((S57/100)))*10))+S3)+TRUNC((S57/100)))</f>
        <v>8.9999999999999716</v>
      </c>
      <c r="T5" s="21"/>
      <c r="U5" s="31">
        <f>TRUNC(((TRUNC((V56/1000))+((TRUNC((U3/10))*10)))))</f>
        <v>42</v>
      </c>
      <c r="V5" s="37">
        <f>((TRUNC((((+V57/100)-TRUNC((V57/100)))*10))+V3)+TRUNC((V57/100)))</f>
        <v>10</v>
      </c>
    </row>
    <row r="6" spans="6:22" customFormat="1" hidden="1" x14ac:dyDescent="0.3">
      <c r="F6" s="31">
        <f>(TRUNC(((((G56/1000)-TRUNC((G56/1000))))*10))+((TRUNC((((+G56/100)-TRUNC((G56/100)))*10))*10)))</f>
        <v>23</v>
      </c>
      <c r="G6" s="32">
        <f>TRUNC((((+G57/100)-TRUNC((G57/100)))*10))</f>
        <v>2</v>
      </c>
      <c r="H6" s="13"/>
      <c r="I6" s="31">
        <f>(TRUNC(((((J56/1000)-TRUNC((J56/1000))))*10))+((TRUNC((((+J56/100)-TRUNC((J56/100)))*10))*10)))</f>
        <v>14</v>
      </c>
      <c r="J6" s="33">
        <f>TRUNC((((+J57/100)-TRUNC((J57/100)))*10))</f>
        <v>4</v>
      </c>
      <c r="K6" s="15"/>
      <c r="L6" s="31">
        <f>(TRUNC(((((M56/1000)-TRUNC((M56/1000))))*10))+((TRUNC((((+M56/100)-TRUNC((M56/100)))*10))*10)))</f>
        <v>13</v>
      </c>
      <c r="M6" s="34">
        <f>TRUNC((((+M57/100)-TRUNC((M57/100)))*10))</f>
        <v>2</v>
      </c>
      <c r="N6" s="17"/>
      <c r="O6" s="31">
        <f>(TRUNC(((((P56/1000)-TRUNC((P56/1000))))*10))+((TRUNC((((+P56/100)-TRUNC((P56/100)))*10))*10)))</f>
        <v>34</v>
      </c>
      <c r="P6" s="35">
        <f>TRUNC((((+P57/100)-TRUNC((P57/100)))*10))</f>
        <v>2</v>
      </c>
      <c r="Q6" s="19"/>
      <c r="R6" s="31">
        <f>(TRUNC(((((S56/1000)-TRUNC((S56/1000))))*10))+((TRUNC((((+S56/100)-TRUNC((S56/100)))*10))*10)))</f>
        <v>41</v>
      </c>
      <c r="S6" s="36">
        <f>TRUNC((((+S57/100)-TRUNC((S57/100)))*10))</f>
        <v>2</v>
      </c>
      <c r="T6" s="21"/>
      <c r="U6" s="31">
        <f>(TRUNC(((((V56/1000)-TRUNC((V56/1000))))*10))+((TRUNC((((+V56/100)-TRUNC((V56/100)))*10))*10)))</f>
        <v>31</v>
      </c>
      <c r="V6" s="37">
        <f>TRUNC((((+V57/100)-TRUNC((V57/100)))*10))</f>
        <v>2</v>
      </c>
    </row>
    <row r="7" spans="6:22" customFormat="1" hidden="1" x14ac:dyDescent="0.3">
      <c r="F7" s="31">
        <f>(((TRUNC(((((G56/100)-TRUNC((G56/100))))*10))*10))+(TRUNC((+G56/1000))))</f>
        <v>21</v>
      </c>
      <c r="G7" s="32">
        <f>(TRUNC((G57/100))+G6)</f>
        <v>6</v>
      </c>
      <c r="H7" s="13"/>
      <c r="I7" s="31">
        <f>(((TRUNC(((((J56/100)-TRUNC((J56/100))))*10))*10))+(TRUNC((+J56/1000))))</f>
        <v>13</v>
      </c>
      <c r="J7" s="33">
        <f>(TRUNC((J57/100))+J6)</f>
        <v>6</v>
      </c>
      <c r="K7" s="15"/>
      <c r="L7" s="31">
        <f>(((TRUNC(((((M56/100)-TRUNC((M56/100))))*10))*10))+(TRUNC((+M56/1000))))</f>
        <v>12</v>
      </c>
      <c r="M7" s="34">
        <f>(TRUNC((M57/100))+M6)</f>
        <v>4</v>
      </c>
      <c r="N7" s="17"/>
      <c r="O7" s="31">
        <f>(((TRUNC(((((P56/100)-TRUNC((P56/100))))*10))*10))+(TRUNC((+P56/1000))))</f>
        <v>31</v>
      </c>
      <c r="P7" s="35">
        <f>(TRUNC((P57/100))+P6)</f>
        <v>7</v>
      </c>
      <c r="Q7" s="19"/>
      <c r="R7" s="31">
        <f>(((TRUNC(((((S56/100)-TRUNC((S56/100))))*10))*10))+(TRUNC((+S56/1000))))</f>
        <v>42</v>
      </c>
      <c r="S7" s="36">
        <f>(TRUNC((S57/100))+S6)</f>
        <v>6</v>
      </c>
      <c r="T7" s="21"/>
      <c r="U7" s="31">
        <f>(((TRUNC(((((V56/100)-TRUNC((V56/100))))*10))*10))+(TRUNC((+V56/1000))))</f>
        <v>32</v>
      </c>
      <c r="V7" s="37">
        <f>(TRUNC((V57/100))+V6)</f>
        <v>5</v>
      </c>
    </row>
    <row r="8" spans="6:22" customFormat="1" hidden="1" x14ac:dyDescent="0.3">
      <c r="F8" s="31">
        <f>(TRUNC((G56/1000))+((TRUNC((((+G56/1000)-TRUNC((G56/1000)))*10))*10)))</f>
        <v>31</v>
      </c>
      <c r="G8" s="32">
        <f>TRUNC((G57/100))</f>
        <v>4</v>
      </c>
      <c r="H8" s="13"/>
      <c r="I8" s="31">
        <f>(TRUNC((J56/1000))+((TRUNC((((+J56/1000)-TRUNC((J56/1000)))*10))*10)))</f>
        <v>43</v>
      </c>
      <c r="J8" s="33">
        <f>TRUNC((J57/100))</f>
        <v>2</v>
      </c>
      <c r="K8" s="15"/>
      <c r="L8" s="31">
        <f>(TRUNC((M56/1000))+((TRUNC((((+M56/1000)-TRUNC((M56/1000)))*10))*10)))</f>
        <v>32</v>
      </c>
      <c r="M8" s="34">
        <f>TRUNC((M57/100))</f>
        <v>2</v>
      </c>
      <c r="N8" s="17"/>
      <c r="O8" s="31">
        <f>(TRUNC((P56/1000))+((TRUNC((((+P56/1000)-TRUNC((P56/1000)))*10))*10)))</f>
        <v>41</v>
      </c>
      <c r="P8" s="35">
        <f>TRUNC((P57/100))</f>
        <v>5</v>
      </c>
      <c r="Q8" s="19"/>
      <c r="R8" s="31">
        <f>(TRUNC((S56/1000))+((TRUNC((((+S56/1000)-TRUNC((S56/1000)))*10))*10)))</f>
        <v>12</v>
      </c>
      <c r="S8" s="36">
        <f>TRUNC((S57/100))</f>
        <v>4</v>
      </c>
      <c r="T8" s="21"/>
      <c r="U8" s="31">
        <f>(TRUNC((V56/1000))+((TRUNC((((+V56/1000)-TRUNC((V56/1000)))*10))*10)))</f>
        <v>12</v>
      </c>
      <c r="V8" s="37">
        <f>TRUNC((V57/100))</f>
        <v>3</v>
      </c>
    </row>
    <row r="9" spans="6:22" customFormat="1" hidden="1" x14ac:dyDescent="0.3">
      <c r="F9" s="11" t="s">
        <v>7</v>
      </c>
      <c r="G9" s="12" t="s">
        <v>8</v>
      </c>
      <c r="H9" s="13"/>
      <c r="I9" s="11" t="s">
        <v>7</v>
      </c>
      <c r="J9" s="14" t="s">
        <v>8</v>
      </c>
      <c r="K9" s="15"/>
      <c r="L9" s="11" t="s">
        <v>7</v>
      </c>
      <c r="M9" s="16" t="s">
        <v>8</v>
      </c>
      <c r="N9" s="17"/>
      <c r="O9" s="11" t="s">
        <v>7</v>
      </c>
      <c r="P9" s="18" t="s">
        <v>8</v>
      </c>
      <c r="Q9" s="19"/>
      <c r="R9" s="11" t="s">
        <v>7</v>
      </c>
      <c r="S9" s="20" t="s">
        <v>8</v>
      </c>
      <c r="T9" s="21"/>
      <c r="U9" s="11" t="s">
        <v>7</v>
      </c>
      <c r="V9" s="22" t="s">
        <v>8</v>
      </c>
    </row>
    <row r="10" spans="6:22" customFormat="1" hidden="1" x14ac:dyDescent="0.3">
      <c r="F10" s="31">
        <v>12</v>
      </c>
      <c r="G10" s="32">
        <f>IF((F10=F3),G3,IF((F10=F4),G4,IF((F10=F5),G5,IF((F10=F6),G6,IF((F10=F7),G7,IF((F10=F8),G8,0))))))</f>
        <v>0</v>
      </c>
      <c r="H10" s="13"/>
      <c r="I10" s="31">
        <v>12</v>
      </c>
      <c r="J10" s="33">
        <f>IF((I10=I3),J3,IF((I10=I4),J4,IF((I10=I5),J5,IF((I10=I6),J6,IF((I10=I7),J7,IF((I10=I8),J8,0))))))</f>
        <v>0</v>
      </c>
      <c r="K10" s="15"/>
      <c r="L10" s="31">
        <v>12</v>
      </c>
      <c r="M10" s="34">
        <f>IF((L10=L3),M3,IF((L10=L4),M4,IF((L10=L5),M5,IF((L10=L6),M6,IF((L10=L7),M7,IF((L10=L8),M8,0))))))</f>
        <v>4</v>
      </c>
      <c r="N10" s="17"/>
      <c r="O10" s="31">
        <v>12</v>
      </c>
      <c r="P10" s="35">
        <f>IF((O10=O3),P3,IF((O10=O4),P4,IF((O10=O5),P5,IF((O10=O6),P6,IF((O10=O7),P7,IF((O10=O8),P8,0))))))</f>
        <v>0</v>
      </c>
      <c r="Q10" s="19"/>
      <c r="R10" s="31">
        <v>12</v>
      </c>
      <c r="S10" s="36">
        <f>IF((R10=R3),S3,IF((R10=R4),S4,IF((R10=R5),S5,IF((R10=R6),S6,IF((R10=R7),S7,IF((R10=R8),S8,0))))))</f>
        <v>4</v>
      </c>
      <c r="T10" s="21"/>
      <c r="U10" s="31">
        <v>12</v>
      </c>
      <c r="V10" s="37">
        <f>IF((U10=U3),V3,IF((U10=U4),V4,IF((U10=U5),V5,IF((U10=U6),V6,IF((U10=U7),V7,IF((U10=U8),V8,0))))))</f>
        <v>3</v>
      </c>
    </row>
    <row r="11" spans="6:22" customFormat="1" hidden="1" x14ac:dyDescent="0.3">
      <c r="F11" s="31">
        <v>13</v>
      </c>
      <c r="G11" s="32">
        <f>IF((F11=F3),G3,IF((F11=F4),G4,IF((F11=F5),G5,IF((F11=F6),G6,IF((F11=F7),G7,IF((F11=F8),G8,0))))))</f>
        <v>0</v>
      </c>
      <c r="H11" s="13"/>
      <c r="I11" s="31">
        <v>13</v>
      </c>
      <c r="J11" s="33">
        <f>IF((I11=I3),J3,IF((I11=I4),J4,IF((I11=I5),J5,IF((I11=I6),J6,IF((I11=I7),J7,IF((I11=I8),J8,0))))))</f>
        <v>6</v>
      </c>
      <c r="K11" s="15"/>
      <c r="L11" s="31">
        <v>13</v>
      </c>
      <c r="M11" s="34">
        <f>IF((L11=L3),M3,IF((L11=L4),M4,IF((L11=L5),M5,IF((L11=L6),M6,IF((L11=L7),M7,IF((L11=L8),M8,0))))))</f>
        <v>2</v>
      </c>
      <c r="N11" s="17"/>
      <c r="O11" s="31">
        <v>13</v>
      </c>
      <c r="P11" s="35">
        <f>IF((O11=O3),P3,IF((O11=O4),P4,IF((O11=O5),P5,IF((O11=O6),P6,IF((O11=O7),P7,IF((O11=O8),P8,0))))))</f>
        <v>0</v>
      </c>
      <c r="Q11" s="19"/>
      <c r="R11" s="31">
        <v>13</v>
      </c>
      <c r="S11" s="36">
        <f>IF((R11=R3),S3,IF((R11=R4),S4,IF((R11=R5),S5,IF((R11=R6),S6,IF((R11=R7),S7,IF((R11=R8),S8,0))))))</f>
        <v>0</v>
      </c>
      <c r="T11" s="21"/>
      <c r="U11" s="31">
        <v>13</v>
      </c>
      <c r="V11" s="37">
        <f>IF((U11=U3),V3,IF((U11=U4),V4,IF((U11=U5),V5,IF((U11=U6),V6,IF((U11=U7),V7,IF((U11=U8),V8,0))))))</f>
        <v>0</v>
      </c>
    </row>
    <row r="12" spans="6:22" customFormat="1" hidden="1" x14ac:dyDescent="0.3">
      <c r="F12" s="31">
        <v>14</v>
      </c>
      <c r="G12" s="32">
        <f>IF((F12=F3),G3,IF((F12=F4),G4,IF((F12=F5),G5,IF((F12=F6),G6,IF((F12=F7),G7,IF((F12=F8),G8,0))))))</f>
        <v>0</v>
      </c>
      <c r="H12" s="13"/>
      <c r="I12" s="31">
        <v>14</v>
      </c>
      <c r="J12" s="33">
        <f>IF((I12=I3),J3,IF((I12=I4),J4,IF((I12=I5),J5,IF((I12=I6),J6,IF((I12=I7),J7,IF((I12=I8),J8,0))))))</f>
        <v>4</v>
      </c>
      <c r="K12" s="15"/>
      <c r="L12" s="31">
        <v>14</v>
      </c>
      <c r="M12" s="34">
        <f>IF((L12=L3),M3,IF((L12=L4),M4,IF((L12=L5),M5,IF((L12=L6),M6,IF((L12=L7),M7,IF((L12=L8),M8,0))))))</f>
        <v>0</v>
      </c>
      <c r="N12" s="17"/>
      <c r="O12" s="31">
        <v>14</v>
      </c>
      <c r="P12" s="35">
        <f>IF((O12=O3),P3,IF((O12=O4),P4,IF((O12=O5),P5,IF((O12=O6),P6,IF((O12=O7),P7,IF((O12=O8),P8,0))))))</f>
        <v>0</v>
      </c>
      <c r="Q12" s="19"/>
      <c r="R12" s="31">
        <v>14</v>
      </c>
      <c r="S12" s="36">
        <f>IF((R12=R3),S3,IF((R12=R4),S4,IF((R12=R5),S5,IF((R12=R6),S6,IF((R12=R7),S7,IF((R12=R8),S8,0))))))</f>
        <v>0</v>
      </c>
      <c r="T12" s="21"/>
      <c r="U12" s="31">
        <v>14</v>
      </c>
      <c r="V12" s="37">
        <f>IF((U12=U3),V3,IF((U12=U4),V4,IF((U12=U5),V5,IF((U12=U6),V6,IF((U12=U7),V7,IF((U12=U8),V8,0))))))</f>
        <v>0</v>
      </c>
    </row>
    <row r="13" spans="6:22" customFormat="1" hidden="1" x14ac:dyDescent="0.3">
      <c r="F13" s="31">
        <v>21</v>
      </c>
      <c r="G13" s="32">
        <f>IF((F13=F3),G3,IF((F13=F4),G4,IF((F13=F5),G5,IF((F13=F6),G6,IF((F13=F7),G7,IF((F13=F8),G8,0))))))</f>
        <v>6</v>
      </c>
      <c r="H13" s="13"/>
      <c r="I13" s="31">
        <v>21</v>
      </c>
      <c r="J13" s="33">
        <f>IF((I13=I3),J3,IF((I13=I4),J4,IF((I13=I5),J5,IF((I13=I6),J6,IF((I13=I7),J7,IF((I13=I8),J8,0))))))</f>
        <v>1.9999999999999929</v>
      </c>
      <c r="K13" s="15"/>
      <c r="L13" s="31">
        <v>21</v>
      </c>
      <c r="M13" s="34">
        <f>IF((L13=L3),M3,IF((L13=L4),M4,IF((L13=L5),M5,IF((L13=L6),M6,IF((L13=L7),M7,IF((L13=L8),M8,0))))))</f>
        <v>0</v>
      </c>
      <c r="N13" s="17"/>
      <c r="O13" s="31">
        <v>21</v>
      </c>
      <c r="P13" s="35">
        <f>IF((O13=O3),P3,IF((O13=O4),P4,IF((O13=O5),P5,IF((O13=O6),P6,IF((O13=O7),P7,IF((O13=O8),P8,0))))))</f>
        <v>12</v>
      </c>
      <c r="Q13" s="19"/>
      <c r="R13" s="31">
        <v>21</v>
      </c>
      <c r="S13" s="36">
        <f>IF((R13=R3),S3,IF((R13=R4),S4,IF((R13=R5),S5,IF((R13=R6),S6,IF((R13=R7),S7,IF((R13=R8),S8,0))))))</f>
        <v>0</v>
      </c>
      <c r="T13" s="21"/>
      <c r="U13" s="31">
        <v>21</v>
      </c>
      <c r="V13" s="37">
        <f>IF((U13=U3),V3,IF((U13=U4),V4,IF((U13=U5),V5,IF((U13=U6),V6,IF((U13=U7),V7,IF((U13=U8),V8,0))))))</f>
        <v>0</v>
      </c>
    </row>
    <row r="14" spans="6:22" customFormat="1" hidden="1" x14ac:dyDescent="0.3">
      <c r="F14" s="31">
        <v>23</v>
      </c>
      <c r="G14" s="32">
        <f>IF((F14=F3),G3,IF((F14=F4),G4,IF((F14=F5),G5,IF((F14=F6),G6,IF((F14=F7),G7,IF((F14=F8),G8,0))))))</f>
        <v>2</v>
      </c>
      <c r="H14" s="13"/>
      <c r="I14" s="31">
        <v>23</v>
      </c>
      <c r="J14" s="33">
        <f>IF((I14=I3),J3,IF((I14=I4),J4,IF((I14=I5),J5,IF((I14=I6),J6,IF((I14=I7),J7,IF((I14=I8),J8,0))))))</f>
        <v>7.9999999999999929</v>
      </c>
      <c r="K14" s="15"/>
      <c r="L14" s="31">
        <v>23</v>
      </c>
      <c r="M14" s="34">
        <f>IF((L14=L3),M3,IF((L14=L4),M4,IF((L14=L5),M5,IF((L14=L6),M6,IF((L14=L7),M7,IF((L14=L8),M8,0))))))</f>
        <v>0</v>
      </c>
      <c r="N14" s="17"/>
      <c r="O14" s="31">
        <v>23</v>
      </c>
      <c r="P14" s="35">
        <f>IF((O14=O3),P3,IF((O14=O4),P4,IF((O14=O5),P5,IF((O14=O6),P6,IF((O14=O7),P7,IF((O14=O8),P8,0))))))</f>
        <v>5</v>
      </c>
      <c r="Q14" s="19"/>
      <c r="R14" s="31">
        <v>23</v>
      </c>
      <c r="S14" s="36">
        <f>IF((R14=R3),S3,IF((R14=R4),S4,IF((R14=R5),S5,IF((R14=R6),S6,IF((R14=R7),S7,IF((R14=R8),S8,0))))))</f>
        <v>0</v>
      </c>
      <c r="T14" s="21"/>
      <c r="U14" s="31">
        <v>23</v>
      </c>
      <c r="V14" s="37">
        <f>IF((U14=U3),V3,IF((U14=U4),V4,IF((U14=U5),V5,IF((U14=U6),V6,IF((U14=U7),V7,IF((U14=U8),V8,0))))))</f>
        <v>0</v>
      </c>
    </row>
    <row r="15" spans="6:22" customFormat="1" hidden="1" x14ac:dyDescent="0.3">
      <c r="F15" s="31">
        <v>24</v>
      </c>
      <c r="G15" s="32">
        <f>IF((F15=F3),G3,IF((F15=F4),G4,IF((F15=F5),G5,IF((F15=F6),G6,IF((F15=F7),G7,IF((F15=F8),G8,0))))))</f>
        <v>0</v>
      </c>
      <c r="H15" s="13"/>
      <c r="I15" s="31">
        <v>24</v>
      </c>
      <c r="J15" s="33">
        <f>IF((I15=I3),J3,IF((I15=I4),J4,IF((I15=I5),J5,IF((I15=I6),J6,IF((I15=I7),J7,IF((I15=I8),J8,0))))))</f>
        <v>5.9999999999999929</v>
      </c>
      <c r="K15" s="15"/>
      <c r="L15" s="31">
        <v>24</v>
      </c>
      <c r="M15" s="34">
        <f>IF((L15=L3),M3,IF((L15=L4),M4,IF((L15=L5),M5,IF((L15=L6),M6,IF((L15=L7),M7,IF((L15=L8),M8,0))))))</f>
        <v>0</v>
      </c>
      <c r="N15" s="17"/>
      <c r="O15" s="31">
        <v>24</v>
      </c>
      <c r="P15" s="35">
        <f>IF((O15=O3),P3,IF((O15=O4),P4,IF((O15=O5),P5,IF((O15=O6),P6,IF((O15=O7),P7,IF((O15=O8),P8,0))))))</f>
        <v>7</v>
      </c>
      <c r="Q15" s="19"/>
      <c r="R15" s="31">
        <v>24</v>
      </c>
      <c r="S15" s="36">
        <f>IF((R15=R3),S3,IF((R15=R4),S4,IF((R15=R5),S5,IF((R15=R6),S6,IF((R15=R7),S7,IF((R15=R8),S8,0))))))</f>
        <v>0</v>
      </c>
      <c r="T15" s="21"/>
      <c r="U15" s="31">
        <v>24</v>
      </c>
      <c r="V15" s="37">
        <f>IF((U15=U3),V3,IF((U15=U4),V4,IF((U15=U5),V5,IF((U15=U6),V6,IF((U15=U7),V7,IF((U15=U8),V8,0))))))</f>
        <v>0</v>
      </c>
    </row>
    <row r="16" spans="6:22" customFormat="1" hidden="1" x14ac:dyDescent="0.3">
      <c r="F16" s="31">
        <v>31</v>
      </c>
      <c r="G16" s="32">
        <f>IF((F16=F3),G3,IF((F16=F4),G4,IF((F16=F5),G5,IF((F16=F6),G6,IF((F16=F7),G7,IF((F16=F8),G8,0))))))</f>
        <v>4</v>
      </c>
      <c r="H16" s="13"/>
      <c r="I16" s="31">
        <v>31</v>
      </c>
      <c r="J16" s="33">
        <f>IF((I16=I3),J3,IF((I16=I4),J4,IF((I16=I5),J5,IF((I16=I6),J6,IF((I16=I7),J7,IF((I16=I8),J8,0))))))</f>
        <v>0</v>
      </c>
      <c r="K16" s="15"/>
      <c r="L16" s="31">
        <v>31</v>
      </c>
      <c r="M16" s="34">
        <f>IF((L16=L3),M3,IF((L16=L4),M4,IF((L16=L5),M5,IF((L16=L6),M6,IF((L16=L7),M7,IF((L16=L8),M8,0))))))</f>
        <v>0</v>
      </c>
      <c r="N16" s="17"/>
      <c r="O16" s="31">
        <v>31</v>
      </c>
      <c r="P16" s="35">
        <f>IF((O16=O3),P3,IF((O16=O4),P4,IF((O16=O5),P5,IF((O16=O6),P6,IF((O16=O7),P7,IF((O16=O8),P8,0))))))</f>
        <v>7</v>
      </c>
      <c r="Q16" s="19"/>
      <c r="R16" s="31">
        <v>31</v>
      </c>
      <c r="S16" s="36">
        <f>IF((R16=R3),S3,IF((R16=R4),S4,IF((R16=R5),S5,IF((R16=R6),S6,IF((R16=R7),S7,IF((R16=R8),S8,0))))))</f>
        <v>4.9999999999999716</v>
      </c>
      <c r="T16" s="21"/>
      <c r="U16" s="31">
        <v>31</v>
      </c>
      <c r="V16" s="37">
        <f>IF((U16=U3),V3,IF((U16=U4),V4,IF((U16=U5),V5,IF((U16=U6),V6,IF((U16=U7),V7,IF((U16=U8),V8,0))))))</f>
        <v>2</v>
      </c>
    </row>
    <row r="17" spans="1:33" hidden="1" x14ac:dyDescent="0.3">
      <c r="A17"/>
      <c r="B17"/>
      <c r="C17"/>
      <c r="D17"/>
      <c r="F17" s="31">
        <v>32</v>
      </c>
      <c r="G17" s="32">
        <f>IF((F17=F3),G3,IF((F17=F4),G4,IF((F17=F5),G5,IF((F17=F6),G6,IF((F17=F7),G7,IF((F17=F8),G8,0))))))</f>
        <v>0</v>
      </c>
      <c r="I17" s="31">
        <v>32</v>
      </c>
      <c r="J17" s="33">
        <f>IF((I17=I3),J3,IF((I17=I4),J4,IF((I17=I5),J5,IF((I17=I6),J6,IF((I17=I7),J7,IF((I17=I8),J8,0))))))</f>
        <v>0</v>
      </c>
      <c r="L17" s="31">
        <v>32</v>
      </c>
      <c r="M17" s="34">
        <f>IF((L17=L3),M3,IF((L17=L4),M4,IF((L17=L5),M5,IF((L17=L6),M6,IF((L17=L7),M7,IF((L17=L8),M8,0))))))</f>
        <v>2</v>
      </c>
      <c r="O17" s="31">
        <v>32</v>
      </c>
      <c r="P17" s="35">
        <f>IF((O17=O3),P3,IF((O17=O4),P4,IF((O17=O5),P5,IF((O17=O6),P6,IF((O17=O7),P7,IF((O17=O8),P8,0))))))</f>
        <v>0</v>
      </c>
      <c r="R17" s="31">
        <v>32</v>
      </c>
      <c r="S17" s="36">
        <f>IF((R17=R3),S3,IF((R17=R4),S4,IF((R17=R5),S5,IF((R17=R6),S6,IF((R17=R7),S7,IF((R17=R8),S8,0))))))</f>
        <v>8.9999999999999716</v>
      </c>
      <c r="U17" s="31">
        <v>32</v>
      </c>
      <c r="V17" s="37">
        <f>IF((U17=U3),V3,IF((U17=U4),V4,IF((U17=U5),V5,IF((U17=U6),V6,IF((U17=U7),V7,IF((U17=U8),V8,0))))))</f>
        <v>5</v>
      </c>
      <c r="W17"/>
      <c r="X17"/>
      <c r="Y17"/>
      <c r="Z17"/>
      <c r="AA17"/>
      <c r="AB17"/>
      <c r="AC17"/>
      <c r="AD17"/>
      <c r="AE17"/>
      <c r="AF17"/>
      <c r="AG17"/>
    </row>
    <row r="18" spans="1:33" hidden="1" x14ac:dyDescent="0.3">
      <c r="A18"/>
      <c r="B18"/>
      <c r="C18"/>
      <c r="D18"/>
      <c r="F18" s="31">
        <v>34</v>
      </c>
      <c r="G18" s="32">
        <f>IF((F18=F3),G3,IF((F18=F4),G4,IF((F18=F5),G5,IF((F18=F6),G6,IF((F18=F7),G7,IF((F18=F8),G8,0))))))</f>
        <v>0</v>
      </c>
      <c r="I18" s="31">
        <v>34</v>
      </c>
      <c r="J18" s="33">
        <f>IF((I18=I3),J3,IF((I18=I4),J4,IF((I18=I5),J5,IF((I18=I6),J6,IF((I18=I7),J7,IF((I18=I8),J8,0))))))</f>
        <v>0</v>
      </c>
      <c r="L18" s="31">
        <v>34</v>
      </c>
      <c r="M18" s="34">
        <f>IF((L18=L3),M3,IF((L18=L4),M4,IF((L18=L5),M5,IF((L18=L6),M6,IF((L18=L7),M7,IF((L18=L8),M8,0))))))</f>
        <v>0</v>
      </c>
      <c r="O18" s="31">
        <v>34</v>
      </c>
      <c r="P18" s="35">
        <f>IF((O18=O3),P3,IF((O18=O4),P4,IF((O18=O5),P5,IF((O18=O6),P6,IF((O18=O7),P7,IF((O18=O8),P8,0))))))</f>
        <v>2</v>
      </c>
      <c r="R18" s="31">
        <v>34</v>
      </c>
      <c r="S18" s="36">
        <f>IF((R18=R3),S3,IF((R18=R4),S4,IF((R18=R5),S5,IF((R18=R6),S6,IF((R18=R7),S7,IF((R18=R8),S8,0))))))</f>
        <v>2.9999999999999716</v>
      </c>
      <c r="U18" s="31">
        <v>34</v>
      </c>
      <c r="V18" s="37">
        <f>IF((U18=U3),V3,IF((U18=U4),V4,IF((U18=U5),V5,IF((U18=U6),V6,IF((U18=U7),V7,IF((U18=U8),V8,0))))))</f>
        <v>0</v>
      </c>
      <c r="W18"/>
      <c r="X18"/>
      <c r="Y18"/>
      <c r="Z18"/>
      <c r="AA18"/>
      <c r="AB18"/>
      <c r="AC18"/>
      <c r="AD18"/>
      <c r="AE18"/>
      <c r="AF18"/>
      <c r="AG18"/>
    </row>
    <row r="19" spans="1:33" hidden="1" x14ac:dyDescent="0.3">
      <c r="A19"/>
      <c r="B19"/>
      <c r="C19"/>
      <c r="D19"/>
      <c r="F19" s="31">
        <v>41</v>
      </c>
      <c r="G19" s="32">
        <f>IF((F19=F3),G3,IF((F19=F4),G4,IF((F19=F5),G5,IF((F19=F6),G6,IF((F19=F7),G7,IF((F19=F8),G8,0))))))</f>
        <v>9.9999999999999858</v>
      </c>
      <c r="I19" s="31">
        <v>41</v>
      </c>
      <c r="J19" s="33">
        <f>IF((I19=I3),J3,IF((I19=I4),J4,IF((I19=I5),J5,IF((I19=I6),J6,IF((I19=I7),J7,IF((I19=I8),J8,0))))))</f>
        <v>0</v>
      </c>
      <c r="L19" s="31">
        <v>41</v>
      </c>
      <c r="M19" s="34">
        <f>IF((L19=L3),M3,IF((L19=L4),M4,IF((L19=L5),M5,IF((L19=L6),M6,IF((L19=L7),M7,IF((L19=L8),M8,0))))))</f>
        <v>3.9999999999999858</v>
      </c>
      <c r="O19" s="31">
        <v>41</v>
      </c>
      <c r="P19" s="35">
        <f>IF((O19=O3),P3,IF((O19=O4),P4,IF((O19=O5),P5,IF((O19=O6),P6,IF((O19=O7),P7,IF((O19=O8),P8,0))))))</f>
        <v>5</v>
      </c>
      <c r="R19" s="31">
        <v>41</v>
      </c>
      <c r="S19" s="36">
        <f>IF((R19=R3),S3,IF((R19=R4),S4,IF((R19=R5),S5,IF((R19=R6),S6,IF((R19=R7),S7,IF((R19=R8),S8,0))))))</f>
        <v>2</v>
      </c>
      <c r="U19" s="31">
        <v>41</v>
      </c>
      <c r="V19" s="37">
        <f>IF((U19=U3),V3,IF((U19=U4),V4,IF((U19=U5),V5,IF((U19=U6),V6,IF((U19=U7),V7,IF((U19=U8),V8,0))))))</f>
        <v>7</v>
      </c>
      <c r="W19"/>
      <c r="X19"/>
      <c r="Y19"/>
      <c r="Z19"/>
      <c r="AA19"/>
      <c r="AB19"/>
      <c r="AC19"/>
      <c r="AD19"/>
      <c r="AE19"/>
      <c r="AF19"/>
      <c r="AG19"/>
    </row>
    <row r="20" spans="1:33" hidden="1" x14ac:dyDescent="0.3">
      <c r="A20"/>
      <c r="B20"/>
      <c r="C20"/>
      <c r="D20"/>
      <c r="F20" s="31">
        <v>42</v>
      </c>
      <c r="G20" s="32">
        <f>IF((F20=F3),G3,IF((F20=F4),G4,IF((F20=F5),G5,IF((F20=F6),G6,IF((F20=F7),G7,IF((F20=F8),G8,0))))))</f>
        <v>3.9999999999999858</v>
      </c>
      <c r="I20" s="31">
        <v>42</v>
      </c>
      <c r="J20" s="33">
        <f>IF((I20=I3),J3,IF((I20=I4),J4,IF((I20=I5),J5,IF((I20=I6),J6,IF((I20=I7),J7,IF((I20=I8),J8,0))))))</f>
        <v>0</v>
      </c>
      <c r="L20" s="31">
        <v>42</v>
      </c>
      <c r="M20" s="34">
        <f>IF((L20=L3),M3,IF((L20=L4),M4,IF((L20=L5),M5,IF((L20=L6),M6,IF((L20=L7),M7,IF((L20=L8),M8,0))))))</f>
        <v>7.9999999999999858</v>
      </c>
      <c r="O20" s="31">
        <v>42</v>
      </c>
      <c r="P20" s="35">
        <f>IF((O20=O3),P3,IF((O20=O4),P4,IF((O20=O5),P5,IF((O20=O6),P6,IF((O20=O7),P7,IF((O20=O8),P8,0))))))</f>
        <v>0</v>
      </c>
      <c r="R20" s="31">
        <v>42</v>
      </c>
      <c r="S20" s="36">
        <f>IF((R20=R3),S3,IF((R20=R4),S4,IF((R20=R5),S5,IF((R20=R6),S6,IF((R20=R7),S7,IF((R20=R8),S8,0))))))</f>
        <v>6</v>
      </c>
      <c r="U20" s="31">
        <v>42</v>
      </c>
      <c r="V20" s="37">
        <f>IF((U20=U3),V3,IF((U20=U4),V4,IF((U20=U5),V5,IF((U20=U6),V6,IF((U20=U7),V7,IF((U20=U8),V8,0))))))</f>
        <v>10</v>
      </c>
      <c r="W20"/>
      <c r="X20"/>
      <c r="Y20"/>
      <c r="Z20"/>
      <c r="AA20"/>
      <c r="AB20"/>
      <c r="AC20"/>
      <c r="AD20"/>
      <c r="AE20"/>
      <c r="AF20"/>
      <c r="AG20"/>
    </row>
    <row r="21" spans="1:33" hidden="1" x14ac:dyDescent="0.3">
      <c r="A21"/>
      <c r="B21"/>
      <c r="C21"/>
      <c r="D21"/>
      <c r="F21" s="31">
        <v>43</v>
      </c>
      <c r="G21" s="32">
        <f>IF((F21=F3),G3,IF((F21=F4),G4,IF((F21=F5),G5,IF((F21=F6),G6,IF((F21=F7),G7,IF((F21=F8),G8,0))))))</f>
        <v>5.9999999999999858</v>
      </c>
      <c r="I21" s="31">
        <v>43</v>
      </c>
      <c r="J21" s="33">
        <f>IF((I21=I3),J3,IF((I21=I4),J4,IF((I21=I5),J5,IF((I21=I6),J6,IF((I21=I7),J7,IF((I21=I8),J8,0))))))</f>
        <v>2</v>
      </c>
      <c r="L21" s="31">
        <v>43</v>
      </c>
      <c r="M21" s="34">
        <f>IF((L21=L3),M3,IF((L21=L4),M4,IF((L21=L5),M5,IF((L21=L6),M6,IF((L21=L7),M7,IF((L21=L8),M8,0))))))</f>
        <v>5.9999999999999858</v>
      </c>
      <c r="O21" s="31">
        <v>43</v>
      </c>
      <c r="P21" s="35">
        <f>IF((O21=O3),P3,IF((O21=O4),P4,IF((O21=O5),P5,IF((O21=O6),P6,IF((O21=O7),P7,IF((O21=O8),P8,0))))))</f>
        <v>0</v>
      </c>
      <c r="R21" s="31">
        <v>43</v>
      </c>
      <c r="S21" s="36">
        <f>IF((R21=R3),S3,IF((R21=R4),S4,IF((R21=R5),S5,IF((R21=R6),S6,IF((R21=R7),S7,IF((R21=R8),S8,0))))))</f>
        <v>0</v>
      </c>
      <c r="U21" s="31">
        <v>43</v>
      </c>
      <c r="V21" s="37">
        <f>IF((U21=U3),V3,IF((U21=U4),V4,IF((U21=U5),V5,IF((U21=U6),V6,IF((U21=U7),V7,IF((U21=U8),V8,0))))))</f>
        <v>5</v>
      </c>
      <c r="W21"/>
      <c r="X21"/>
      <c r="Y21"/>
      <c r="Z21"/>
      <c r="AA21"/>
      <c r="AB21"/>
      <c r="AC21"/>
      <c r="AD21"/>
      <c r="AE21"/>
      <c r="AF21"/>
      <c r="AG21"/>
    </row>
    <row r="22" spans="1:33" hidden="1" x14ac:dyDescent="0.3"/>
    <row r="23" spans="1:33" hidden="1" x14ac:dyDescent="0.3">
      <c r="A23"/>
      <c r="B23"/>
      <c r="C23"/>
      <c r="D23"/>
      <c r="E23" s="10" t="s">
        <v>9</v>
      </c>
      <c r="F23" s="31">
        <v>1234</v>
      </c>
      <c r="G23" s="32">
        <f>(50-SUM(G10:G12,G14,G15,G18))</f>
        <v>48</v>
      </c>
      <c r="H23" s="13" t="s">
        <v>9</v>
      </c>
      <c r="I23" s="31">
        <v>1234</v>
      </c>
      <c r="J23" s="33">
        <f>(50-SUM(J10:J12,J14,J15,J18))</f>
        <v>26.000000000000014</v>
      </c>
      <c r="K23" s="15" t="s">
        <v>9</v>
      </c>
      <c r="L23" s="31">
        <v>1234</v>
      </c>
      <c r="M23" s="34">
        <f>(50-SUM(M10:M12,M14,M15,M18))</f>
        <v>44</v>
      </c>
      <c r="N23" s="17" t="s">
        <v>9</v>
      </c>
      <c r="O23" s="31">
        <v>1234</v>
      </c>
      <c r="P23" s="35">
        <f>(50-SUM(P10:P12,P14,P15,P18))</f>
        <v>36</v>
      </c>
      <c r="Q23" s="19" t="s">
        <v>9</v>
      </c>
      <c r="R23" s="31">
        <v>1234</v>
      </c>
      <c r="S23" s="36">
        <f>(50-SUM(S10:S12,S14,S15,S18))</f>
        <v>43.000000000000028</v>
      </c>
      <c r="T23" s="21" t="s">
        <v>9</v>
      </c>
      <c r="U23" s="31">
        <v>1234</v>
      </c>
      <c r="V23" s="37">
        <f>(50-SUM(V10:V12,V14,V15,V18))</f>
        <v>47</v>
      </c>
      <c r="W23"/>
      <c r="X23"/>
      <c r="Y23"/>
      <c r="Z23"/>
      <c r="AA23"/>
      <c r="AB23"/>
      <c r="AC23"/>
      <c r="AD23"/>
      <c r="AE23"/>
      <c r="AF23"/>
      <c r="AG23"/>
    </row>
    <row r="24" spans="1:33" hidden="1" x14ac:dyDescent="0.3">
      <c r="A24"/>
      <c r="B24"/>
      <c r="C24"/>
      <c r="D24"/>
      <c r="E24" s="10" t="s">
        <v>10</v>
      </c>
      <c r="F24" s="31">
        <v>1243</v>
      </c>
      <c r="G24" s="32">
        <f>((G23-G21)+G18)</f>
        <v>42.000000000000014</v>
      </c>
      <c r="H24" s="13" t="s">
        <v>10</v>
      </c>
      <c r="I24" s="31">
        <v>1243</v>
      </c>
      <c r="J24" s="33">
        <f>((J23-J21)+J18)</f>
        <v>24.000000000000014</v>
      </c>
      <c r="K24" s="15" t="s">
        <v>10</v>
      </c>
      <c r="L24" s="31">
        <v>1243</v>
      </c>
      <c r="M24" s="34">
        <f>((M23-M21)+M18)</f>
        <v>38.000000000000014</v>
      </c>
      <c r="N24" s="17" t="s">
        <v>10</v>
      </c>
      <c r="O24" s="31">
        <v>1243</v>
      </c>
      <c r="P24" s="35">
        <f>((P23-P21)+P18)</f>
        <v>38</v>
      </c>
      <c r="Q24" s="19" t="s">
        <v>10</v>
      </c>
      <c r="R24" s="31">
        <v>1243</v>
      </c>
      <c r="S24" s="36">
        <f>((S23-S21)+S18)</f>
        <v>46</v>
      </c>
      <c r="T24" s="21" t="s">
        <v>10</v>
      </c>
      <c r="U24" s="31">
        <v>1243</v>
      </c>
      <c r="V24" s="37">
        <f>((V23-V21)+V18)</f>
        <v>42</v>
      </c>
      <c r="W24"/>
      <c r="X24"/>
      <c r="Y24"/>
      <c r="Z24"/>
      <c r="AA24"/>
      <c r="AB24"/>
      <c r="AC24"/>
      <c r="AD24"/>
      <c r="AE24"/>
      <c r="AF24"/>
      <c r="AG24"/>
    </row>
    <row r="25" spans="1:33" hidden="1" x14ac:dyDescent="0.3">
      <c r="A25"/>
      <c r="B25"/>
      <c r="C25"/>
      <c r="D25"/>
      <c r="E25" s="10" t="s">
        <v>11</v>
      </c>
      <c r="F25" s="31">
        <v>1324</v>
      </c>
      <c r="G25" s="32">
        <f>((G23+G14)-G17)</f>
        <v>50</v>
      </c>
      <c r="H25" s="13" t="s">
        <v>11</v>
      </c>
      <c r="I25" s="31">
        <v>1324</v>
      </c>
      <c r="J25" s="33">
        <f>((J23+J14)-J17)</f>
        <v>34.000000000000007</v>
      </c>
      <c r="K25" s="15" t="s">
        <v>11</v>
      </c>
      <c r="L25" s="31">
        <v>1324</v>
      </c>
      <c r="M25" s="34">
        <f>((M23+M14)-M17)</f>
        <v>42</v>
      </c>
      <c r="N25" s="17" t="s">
        <v>11</v>
      </c>
      <c r="O25" s="31">
        <v>1324</v>
      </c>
      <c r="P25" s="35">
        <f>((P23+P14)-P17)</f>
        <v>41</v>
      </c>
      <c r="Q25" s="19" t="s">
        <v>11</v>
      </c>
      <c r="R25" s="31">
        <v>1324</v>
      </c>
      <c r="S25" s="36">
        <f>((S23+S14)-S17)</f>
        <v>34.000000000000057</v>
      </c>
      <c r="T25" s="21" t="s">
        <v>11</v>
      </c>
      <c r="U25" s="31">
        <v>1324</v>
      </c>
      <c r="V25" s="37">
        <f>((V23+V14)-V17)</f>
        <v>42</v>
      </c>
      <c r="W25"/>
      <c r="X25"/>
      <c r="Y25"/>
      <c r="Z25"/>
      <c r="AA25"/>
      <c r="AB25"/>
      <c r="AC25"/>
      <c r="AD25"/>
      <c r="AE25"/>
      <c r="AF25"/>
      <c r="AG25"/>
    </row>
    <row r="26" spans="1:33" hidden="1" x14ac:dyDescent="0.3">
      <c r="A26"/>
      <c r="B26"/>
      <c r="C26"/>
      <c r="D26"/>
      <c r="E26" s="10" t="s">
        <v>12</v>
      </c>
      <c r="F26" s="31">
        <v>1342</v>
      </c>
      <c r="G26" s="32">
        <f>((G25+G15)-G20)</f>
        <v>46.000000000000014</v>
      </c>
      <c r="H26" s="13" t="s">
        <v>12</v>
      </c>
      <c r="I26" s="31">
        <v>1342</v>
      </c>
      <c r="J26" s="33">
        <f>((J25+J15)-J20)</f>
        <v>40</v>
      </c>
      <c r="K26" s="15" t="s">
        <v>12</v>
      </c>
      <c r="L26" s="31">
        <v>1342</v>
      </c>
      <c r="M26" s="34">
        <f>((M25+M15)-M20)</f>
        <v>34.000000000000014</v>
      </c>
      <c r="N26" s="17" t="s">
        <v>12</v>
      </c>
      <c r="O26" s="31">
        <v>1342</v>
      </c>
      <c r="P26" s="35">
        <f>((P25+P15)-P20)</f>
        <v>48</v>
      </c>
      <c r="Q26" s="19" t="s">
        <v>12</v>
      </c>
      <c r="R26" s="31">
        <v>1342</v>
      </c>
      <c r="S26" s="36">
        <f>((S25+S15)-S20)</f>
        <v>28.000000000000057</v>
      </c>
      <c r="T26" s="21" t="s">
        <v>12</v>
      </c>
      <c r="U26" s="31">
        <v>1342</v>
      </c>
      <c r="V26" s="37">
        <f>((V25+V15)-V20)</f>
        <v>32</v>
      </c>
      <c r="W26"/>
      <c r="X26"/>
      <c r="Y26"/>
      <c r="Z26"/>
      <c r="AA26"/>
      <c r="AB26"/>
      <c r="AC26"/>
      <c r="AD26"/>
      <c r="AE26"/>
      <c r="AF26"/>
      <c r="AG26"/>
    </row>
    <row r="27" spans="1:33" hidden="1" x14ac:dyDescent="0.3">
      <c r="A27"/>
      <c r="B27"/>
      <c r="C27"/>
      <c r="D27"/>
      <c r="E27" s="10" t="s">
        <v>13</v>
      </c>
      <c r="F27" s="31">
        <v>1423</v>
      </c>
      <c r="G27" s="32">
        <f>((G24-G20)+G15)</f>
        <v>38.000000000000028</v>
      </c>
      <c r="H27" s="13" t="s">
        <v>13</v>
      </c>
      <c r="I27" s="31">
        <v>1423</v>
      </c>
      <c r="J27" s="33">
        <f>((J24-J20)+J15)</f>
        <v>30.000000000000007</v>
      </c>
      <c r="K27" s="15" t="s">
        <v>13</v>
      </c>
      <c r="L27" s="31">
        <v>1423</v>
      </c>
      <c r="M27" s="34">
        <f>((M24-M20)+M15)</f>
        <v>30.000000000000028</v>
      </c>
      <c r="N27" s="17" t="s">
        <v>13</v>
      </c>
      <c r="O27" s="31">
        <v>1423</v>
      </c>
      <c r="P27" s="35">
        <f>((P24-P20)+P15)</f>
        <v>45</v>
      </c>
      <c r="Q27" s="19" t="s">
        <v>13</v>
      </c>
      <c r="R27" s="31">
        <v>1423</v>
      </c>
      <c r="S27" s="36">
        <f>((S24-S20)+S15)</f>
        <v>40</v>
      </c>
      <c r="T27" s="21" t="s">
        <v>13</v>
      </c>
      <c r="U27" s="31">
        <v>1423</v>
      </c>
      <c r="V27" s="37">
        <f>((V24-V20)+V15)</f>
        <v>32</v>
      </c>
      <c r="W27"/>
      <c r="X27"/>
      <c r="Y27"/>
      <c r="Z27"/>
      <c r="AA27"/>
      <c r="AB27"/>
      <c r="AC27"/>
      <c r="AD27"/>
      <c r="AE27"/>
      <c r="AF27"/>
      <c r="AG27"/>
    </row>
    <row r="28" spans="1:33" hidden="1" x14ac:dyDescent="0.3">
      <c r="A28"/>
      <c r="B28"/>
      <c r="C28"/>
      <c r="D28"/>
      <c r="E28" s="10" t="s">
        <v>14</v>
      </c>
      <c r="F28" s="31">
        <v>1432</v>
      </c>
      <c r="G28" s="32">
        <f>((G27-G17)+G14)</f>
        <v>40.000000000000028</v>
      </c>
      <c r="H28" s="13" t="s">
        <v>14</v>
      </c>
      <c r="I28" s="31">
        <v>1432</v>
      </c>
      <c r="J28" s="33">
        <f>((J27-J17)+J14)</f>
        <v>38</v>
      </c>
      <c r="K28" s="15" t="s">
        <v>14</v>
      </c>
      <c r="L28" s="31">
        <v>1432</v>
      </c>
      <c r="M28" s="34">
        <f>((M27-M17)+M14)</f>
        <v>28.000000000000028</v>
      </c>
      <c r="N28" s="17" t="s">
        <v>14</v>
      </c>
      <c r="O28" s="31">
        <v>1432</v>
      </c>
      <c r="P28" s="35">
        <f>((P27-P17)+P14)</f>
        <v>50</v>
      </c>
      <c r="Q28" s="19" t="s">
        <v>14</v>
      </c>
      <c r="R28" s="31">
        <v>1432</v>
      </c>
      <c r="S28" s="36">
        <f>((S27-S17)+S14)</f>
        <v>31.000000000000028</v>
      </c>
      <c r="T28" s="21" t="s">
        <v>14</v>
      </c>
      <c r="U28" s="31">
        <v>1432</v>
      </c>
      <c r="V28" s="37">
        <f>((V27-V17)+V14)</f>
        <v>27</v>
      </c>
      <c r="W28"/>
      <c r="X28"/>
      <c r="Y28"/>
      <c r="Z28"/>
      <c r="AA28"/>
      <c r="AB28"/>
      <c r="AC28"/>
      <c r="AD28"/>
      <c r="AE28"/>
      <c r="AF28"/>
      <c r="AG28"/>
    </row>
    <row r="29" spans="1:33" hidden="1" x14ac:dyDescent="0.3">
      <c r="A29"/>
      <c r="B29"/>
      <c r="C29"/>
      <c r="D29"/>
      <c r="F29" s="31">
        <v>2000</v>
      </c>
      <c r="I29" s="31">
        <v>2000</v>
      </c>
      <c r="L29" s="31">
        <v>2000</v>
      </c>
      <c r="O29" s="31">
        <v>2000</v>
      </c>
      <c r="R29" s="31">
        <v>2000</v>
      </c>
      <c r="U29" s="31">
        <v>2000</v>
      </c>
      <c r="W29"/>
      <c r="X29"/>
      <c r="Y29"/>
      <c r="Z29"/>
      <c r="AA29"/>
      <c r="AB29"/>
      <c r="AC29"/>
      <c r="AD29"/>
      <c r="AE29"/>
      <c r="AF29"/>
      <c r="AG29"/>
    </row>
    <row r="30" spans="1:33" hidden="1" x14ac:dyDescent="0.3">
      <c r="A30"/>
      <c r="B30"/>
      <c r="C30"/>
      <c r="D30"/>
      <c r="E30" s="10" t="s">
        <v>15</v>
      </c>
      <c r="F30" s="31">
        <v>2134</v>
      </c>
      <c r="G30" s="32">
        <f>((G23+G10)-G13)</f>
        <v>42</v>
      </c>
      <c r="H30" s="13" t="s">
        <v>15</v>
      </c>
      <c r="I30" s="31">
        <v>2134</v>
      </c>
      <c r="J30" s="33">
        <f>((J23+J10)-J13)</f>
        <v>24.000000000000021</v>
      </c>
      <c r="K30" s="15" t="s">
        <v>15</v>
      </c>
      <c r="L30" s="31">
        <v>2134</v>
      </c>
      <c r="M30" s="34">
        <f>((M23+M10)-M13)</f>
        <v>48</v>
      </c>
      <c r="N30" s="17" t="s">
        <v>15</v>
      </c>
      <c r="O30" s="31">
        <v>2134</v>
      </c>
      <c r="P30" s="35">
        <f>((P23+P10)-P13)</f>
        <v>24</v>
      </c>
      <c r="Q30" s="19" t="s">
        <v>15</v>
      </c>
      <c r="R30" s="31">
        <v>2134</v>
      </c>
      <c r="S30" s="36">
        <f>((S23+S10)-S13)</f>
        <v>47.000000000000028</v>
      </c>
      <c r="T30" s="21" t="s">
        <v>15</v>
      </c>
      <c r="U30" s="31">
        <v>2134</v>
      </c>
      <c r="V30" s="37">
        <f>((V23+V10)-V13)</f>
        <v>50</v>
      </c>
      <c r="W30"/>
      <c r="X30"/>
      <c r="Y30"/>
      <c r="Z30"/>
      <c r="AA30"/>
      <c r="AB30"/>
      <c r="AC30"/>
      <c r="AD30"/>
      <c r="AE30"/>
      <c r="AF30"/>
      <c r="AG30"/>
    </row>
    <row r="31" spans="1:33" hidden="1" x14ac:dyDescent="0.3">
      <c r="A31"/>
      <c r="B31"/>
      <c r="C31"/>
      <c r="D31"/>
      <c r="E31" s="10" t="s">
        <v>16</v>
      </c>
      <c r="F31" s="31">
        <v>2143</v>
      </c>
      <c r="G31" s="32">
        <f>((G30+G18)-G21)</f>
        <v>36.000000000000014</v>
      </c>
      <c r="H31" s="13" t="s">
        <v>16</v>
      </c>
      <c r="I31" s="31">
        <v>2143</v>
      </c>
      <c r="J31" s="33">
        <f>((J30+J18)-J21)</f>
        <v>22.000000000000021</v>
      </c>
      <c r="K31" s="15" t="s">
        <v>16</v>
      </c>
      <c r="L31" s="31">
        <v>2143</v>
      </c>
      <c r="M31" s="34">
        <f>((M30+M18)-M21)</f>
        <v>42.000000000000014</v>
      </c>
      <c r="N31" s="17" t="s">
        <v>16</v>
      </c>
      <c r="O31" s="31">
        <v>2143</v>
      </c>
      <c r="P31" s="35">
        <f>((P30+P18)-P21)</f>
        <v>26</v>
      </c>
      <c r="Q31" s="19" t="s">
        <v>16</v>
      </c>
      <c r="R31" s="31">
        <v>2143</v>
      </c>
      <c r="S31" s="36">
        <f>((S30+S18)-S21)</f>
        <v>50</v>
      </c>
      <c r="T31" s="21" t="s">
        <v>16</v>
      </c>
      <c r="U31" s="31">
        <v>2143</v>
      </c>
      <c r="V31" s="37">
        <f>((V30+V18)-V21)</f>
        <v>45</v>
      </c>
      <c r="W31"/>
      <c r="X31"/>
      <c r="Y31"/>
      <c r="Z31"/>
      <c r="AA31"/>
      <c r="AB31"/>
      <c r="AC31"/>
      <c r="AD31"/>
      <c r="AE31"/>
      <c r="AF31"/>
      <c r="AG31"/>
    </row>
    <row r="32" spans="1:33" hidden="1" x14ac:dyDescent="0.3">
      <c r="A32"/>
      <c r="B32"/>
      <c r="C32"/>
      <c r="D32"/>
      <c r="E32" s="10" t="s">
        <v>17</v>
      </c>
      <c r="F32" s="31">
        <v>2314</v>
      </c>
      <c r="G32" s="32">
        <f>((G30+G11)-G16)</f>
        <v>38</v>
      </c>
      <c r="H32" s="13" t="s">
        <v>17</v>
      </c>
      <c r="I32" s="31">
        <v>2314</v>
      </c>
      <c r="J32" s="33">
        <f>((J30+J11)-J16)</f>
        <v>30.000000000000021</v>
      </c>
      <c r="K32" s="15" t="s">
        <v>17</v>
      </c>
      <c r="L32" s="31">
        <v>2314</v>
      </c>
      <c r="M32" s="34">
        <f>((M30+M11)-M16)</f>
        <v>50</v>
      </c>
      <c r="N32" s="17" t="s">
        <v>17</v>
      </c>
      <c r="O32" s="31">
        <v>2314</v>
      </c>
      <c r="P32" s="35">
        <f>((P30+P11)-P16)</f>
        <v>17</v>
      </c>
      <c r="Q32" s="19" t="s">
        <v>17</v>
      </c>
      <c r="R32" s="31">
        <v>2314</v>
      </c>
      <c r="S32" s="36">
        <f>((S30+S11)-S16)</f>
        <v>42.000000000000057</v>
      </c>
      <c r="T32" s="21" t="s">
        <v>17</v>
      </c>
      <c r="U32" s="31">
        <v>2314</v>
      </c>
      <c r="V32" s="37">
        <f>((V30+V11)-V16)</f>
        <v>48</v>
      </c>
      <c r="W32"/>
      <c r="X32"/>
      <c r="Y32"/>
      <c r="Z32"/>
      <c r="AA32"/>
      <c r="AB32"/>
      <c r="AC32"/>
      <c r="AD32"/>
      <c r="AE32"/>
      <c r="AF32"/>
      <c r="AG32"/>
    </row>
    <row r="33" spans="5:22" customFormat="1" hidden="1" x14ac:dyDescent="0.3">
      <c r="E33" s="10" t="s">
        <v>18</v>
      </c>
      <c r="F33" s="31">
        <v>2341</v>
      </c>
      <c r="G33" s="32">
        <f>((G32+G12)-G19)</f>
        <v>28.000000000000014</v>
      </c>
      <c r="H33" s="13" t="s">
        <v>18</v>
      </c>
      <c r="I33" s="31">
        <v>2341</v>
      </c>
      <c r="J33" s="33">
        <f>((J32+J12)-J19)</f>
        <v>34.000000000000021</v>
      </c>
      <c r="K33" s="15" t="s">
        <v>18</v>
      </c>
      <c r="L33" s="31">
        <v>2341</v>
      </c>
      <c r="M33" s="34">
        <f>((M32+M12)-M19)</f>
        <v>46.000000000000014</v>
      </c>
      <c r="N33" s="17" t="s">
        <v>18</v>
      </c>
      <c r="O33" s="31">
        <v>2341</v>
      </c>
      <c r="P33" s="35">
        <f>((P32+P12)-P19)</f>
        <v>12</v>
      </c>
      <c r="Q33" s="19" t="s">
        <v>18</v>
      </c>
      <c r="R33" s="31">
        <v>2341</v>
      </c>
      <c r="S33" s="36">
        <f>((S32+S12)-S19)</f>
        <v>40.000000000000057</v>
      </c>
      <c r="T33" s="21" t="s">
        <v>18</v>
      </c>
      <c r="U33" s="31">
        <v>2341</v>
      </c>
      <c r="V33" s="37">
        <f>((V32+V12)-V19)</f>
        <v>41</v>
      </c>
    </row>
    <row r="34" spans="5:22" customFormat="1" hidden="1" x14ac:dyDescent="0.3">
      <c r="E34" s="10" t="s">
        <v>19</v>
      </c>
      <c r="F34" s="31">
        <v>2413</v>
      </c>
      <c r="G34" s="32">
        <f>((G31+G12)-G19)</f>
        <v>26.000000000000028</v>
      </c>
      <c r="H34" s="13" t="s">
        <v>19</v>
      </c>
      <c r="I34" s="31">
        <v>2413</v>
      </c>
      <c r="J34" s="33">
        <f>((J31+J12)-J19)</f>
        <v>26.000000000000021</v>
      </c>
      <c r="K34" s="15" t="s">
        <v>19</v>
      </c>
      <c r="L34" s="31">
        <v>2413</v>
      </c>
      <c r="M34" s="34">
        <f>((M31+M12)-M19)</f>
        <v>38.000000000000028</v>
      </c>
      <c r="N34" s="17" t="s">
        <v>19</v>
      </c>
      <c r="O34" s="31">
        <v>2413</v>
      </c>
      <c r="P34" s="35">
        <f>((P31+P12)-P19)</f>
        <v>21</v>
      </c>
      <c r="Q34" s="19" t="s">
        <v>19</v>
      </c>
      <c r="R34" s="31">
        <v>2413</v>
      </c>
      <c r="S34" s="36">
        <f>((S31+S12)-S19)</f>
        <v>48</v>
      </c>
      <c r="T34" s="21" t="s">
        <v>19</v>
      </c>
      <c r="U34" s="31">
        <v>2413</v>
      </c>
      <c r="V34" s="37">
        <f>((V31+V12)-V19)</f>
        <v>38</v>
      </c>
    </row>
    <row r="35" spans="5:22" customFormat="1" hidden="1" x14ac:dyDescent="0.3">
      <c r="E35" s="10" t="s">
        <v>20</v>
      </c>
      <c r="F35" s="31">
        <v>2431</v>
      </c>
      <c r="G35" s="32">
        <f>((G34+G11)-G16)</f>
        <v>22.000000000000028</v>
      </c>
      <c r="H35" s="13" t="s">
        <v>20</v>
      </c>
      <c r="I35" s="31">
        <v>2431</v>
      </c>
      <c r="J35" s="33">
        <f>((J34+J11)-J16)</f>
        <v>32.000000000000021</v>
      </c>
      <c r="K35" s="15" t="s">
        <v>20</v>
      </c>
      <c r="L35" s="31">
        <v>2431</v>
      </c>
      <c r="M35" s="34">
        <f>((M34+M11)-M16)</f>
        <v>40.000000000000028</v>
      </c>
      <c r="N35" s="17" t="s">
        <v>20</v>
      </c>
      <c r="O35" s="31">
        <v>2431</v>
      </c>
      <c r="P35" s="35">
        <f>((P34+P11)-P16)</f>
        <v>14</v>
      </c>
      <c r="Q35" s="19" t="s">
        <v>20</v>
      </c>
      <c r="R35" s="31">
        <v>2431</v>
      </c>
      <c r="S35" s="36">
        <f>((S34+S11)-S16)</f>
        <v>43.000000000000028</v>
      </c>
      <c r="T35" s="21" t="s">
        <v>20</v>
      </c>
      <c r="U35" s="31">
        <v>2431</v>
      </c>
      <c r="V35" s="37">
        <f>((V34+V11)-V16)</f>
        <v>36</v>
      </c>
    </row>
    <row r="36" spans="5:22" customFormat="1" hidden="1" x14ac:dyDescent="0.3">
      <c r="E36" s="10"/>
      <c r="F36" s="31">
        <v>3000</v>
      </c>
      <c r="G36" s="38"/>
      <c r="H36" s="13"/>
      <c r="I36" s="31">
        <v>3000</v>
      </c>
      <c r="J36" s="39"/>
      <c r="K36" s="15"/>
      <c r="L36" s="31">
        <v>3000</v>
      </c>
      <c r="M36" s="40"/>
      <c r="N36" s="17"/>
      <c r="O36" s="31">
        <v>3000</v>
      </c>
      <c r="P36" s="41"/>
      <c r="Q36" s="19"/>
      <c r="R36" s="31">
        <v>3000</v>
      </c>
      <c r="S36" s="42"/>
      <c r="T36" s="21"/>
      <c r="U36" s="31">
        <v>3000</v>
      </c>
      <c r="V36" s="43"/>
    </row>
    <row r="37" spans="5:22" customFormat="1" hidden="1" x14ac:dyDescent="0.3">
      <c r="E37" s="10" t="s">
        <v>21</v>
      </c>
      <c r="F37" s="31">
        <v>3124</v>
      </c>
      <c r="G37" s="32">
        <f>((G25+G11)-G16)</f>
        <v>46</v>
      </c>
      <c r="H37" s="13" t="s">
        <v>21</v>
      </c>
      <c r="I37" s="31">
        <v>3124</v>
      </c>
      <c r="J37" s="33">
        <f>((J25+J11)-J16)</f>
        <v>40.000000000000007</v>
      </c>
      <c r="K37" s="15" t="s">
        <v>21</v>
      </c>
      <c r="L37" s="31">
        <v>3124</v>
      </c>
      <c r="M37" s="34">
        <f>((M25+M11)-M16)</f>
        <v>44</v>
      </c>
      <c r="N37" s="17" t="s">
        <v>21</v>
      </c>
      <c r="O37" s="31">
        <v>3124</v>
      </c>
      <c r="P37" s="35">
        <f>((P25+P11)-P16)</f>
        <v>34</v>
      </c>
      <c r="Q37" s="19" t="s">
        <v>21</v>
      </c>
      <c r="R37" s="31">
        <v>3124</v>
      </c>
      <c r="S37" s="36">
        <f>((S25+S11)-S16)</f>
        <v>29.000000000000085</v>
      </c>
      <c r="T37" s="21" t="s">
        <v>21</v>
      </c>
      <c r="U37" s="31">
        <v>3124</v>
      </c>
      <c r="V37" s="37">
        <f>((V25+V11)-V16)</f>
        <v>40</v>
      </c>
    </row>
    <row r="38" spans="5:22" customFormat="1" hidden="1" x14ac:dyDescent="0.3">
      <c r="E38" s="10" t="s">
        <v>22</v>
      </c>
      <c r="F38" s="31">
        <v>3142</v>
      </c>
      <c r="G38" s="32">
        <f>((G37+G15)-G20)</f>
        <v>42.000000000000014</v>
      </c>
      <c r="H38" s="13" t="s">
        <v>22</v>
      </c>
      <c r="I38" s="31">
        <v>3142</v>
      </c>
      <c r="J38" s="33">
        <f>((J37+J15)-J20)</f>
        <v>46</v>
      </c>
      <c r="K38" s="15" t="s">
        <v>22</v>
      </c>
      <c r="L38" s="31">
        <v>3142</v>
      </c>
      <c r="M38" s="34">
        <f>((M37+M15)-M20)</f>
        <v>36.000000000000014</v>
      </c>
      <c r="N38" s="17" t="s">
        <v>22</v>
      </c>
      <c r="O38" s="31">
        <v>3142</v>
      </c>
      <c r="P38" s="35">
        <f>((P37+P15)-P20)</f>
        <v>41</v>
      </c>
      <c r="Q38" s="19" t="s">
        <v>22</v>
      </c>
      <c r="R38" s="31">
        <v>3142</v>
      </c>
      <c r="S38" s="36">
        <f>((S37+S15)-S20)</f>
        <v>23.000000000000085</v>
      </c>
      <c r="T38" s="21" t="s">
        <v>22</v>
      </c>
      <c r="U38" s="31">
        <v>3142</v>
      </c>
      <c r="V38" s="37">
        <f>((V37+V15)-V20)</f>
        <v>30</v>
      </c>
    </row>
    <row r="39" spans="5:22" customFormat="1" hidden="1" x14ac:dyDescent="0.3">
      <c r="E39" s="10" t="s">
        <v>23</v>
      </c>
      <c r="F39" s="31">
        <v>3214</v>
      </c>
      <c r="G39" s="32">
        <f>((G32+G14)-G17)</f>
        <v>40</v>
      </c>
      <c r="H39" s="13" t="s">
        <v>23</v>
      </c>
      <c r="I39" s="31">
        <v>3214</v>
      </c>
      <c r="J39" s="33">
        <f>((J32+J14)-J17)</f>
        <v>38.000000000000014</v>
      </c>
      <c r="K39" s="15" t="s">
        <v>23</v>
      </c>
      <c r="L39" s="31">
        <v>3214</v>
      </c>
      <c r="M39" s="34">
        <f>((M32+M14)-M17)</f>
        <v>48</v>
      </c>
      <c r="N39" s="17" t="s">
        <v>23</v>
      </c>
      <c r="O39" s="31">
        <v>3214</v>
      </c>
      <c r="P39" s="35">
        <f>((P32+P14)-P17)</f>
        <v>22</v>
      </c>
      <c r="Q39" s="19" t="s">
        <v>23</v>
      </c>
      <c r="R39" s="31">
        <v>3214</v>
      </c>
      <c r="S39" s="36">
        <f>((S32+S14)-S17)</f>
        <v>33.000000000000085</v>
      </c>
      <c r="T39" s="21" t="s">
        <v>23</v>
      </c>
      <c r="U39" s="31">
        <v>3214</v>
      </c>
      <c r="V39" s="37">
        <f>((V32+V14)-V17)</f>
        <v>43</v>
      </c>
    </row>
    <row r="40" spans="5:22" customFormat="1" hidden="1" x14ac:dyDescent="0.3">
      <c r="E40" s="10" t="s">
        <v>24</v>
      </c>
      <c r="F40" s="31">
        <v>3241</v>
      </c>
      <c r="G40" s="32">
        <f>((G39+G12)-G19)</f>
        <v>30.000000000000014</v>
      </c>
      <c r="H40" s="13" t="s">
        <v>24</v>
      </c>
      <c r="I40" s="31">
        <v>3241</v>
      </c>
      <c r="J40" s="33">
        <f>((J39+J12)-J19)</f>
        <v>42.000000000000014</v>
      </c>
      <c r="K40" s="15" t="s">
        <v>24</v>
      </c>
      <c r="L40" s="31">
        <v>3241</v>
      </c>
      <c r="M40" s="34">
        <f>((M39+M12)-M19)</f>
        <v>44.000000000000014</v>
      </c>
      <c r="N40" s="17" t="s">
        <v>24</v>
      </c>
      <c r="O40" s="31">
        <v>3241</v>
      </c>
      <c r="P40" s="35">
        <f>((P39+P12)-P19)</f>
        <v>17</v>
      </c>
      <c r="Q40" s="19" t="s">
        <v>24</v>
      </c>
      <c r="R40" s="31">
        <v>3241</v>
      </c>
      <c r="S40" s="36">
        <f>((S39+S12)-S19)</f>
        <v>31.000000000000085</v>
      </c>
      <c r="T40" s="21" t="s">
        <v>24</v>
      </c>
      <c r="U40" s="31">
        <v>3241</v>
      </c>
      <c r="V40" s="37">
        <f>((V39+V12)-V19)</f>
        <v>36</v>
      </c>
    </row>
    <row r="41" spans="5:22" customFormat="1" hidden="1" x14ac:dyDescent="0.3">
      <c r="E41" s="10" t="s">
        <v>25</v>
      </c>
      <c r="F41" s="31">
        <v>3412</v>
      </c>
      <c r="G41" s="32">
        <f>((G38+G12)-G19)</f>
        <v>32.000000000000028</v>
      </c>
      <c r="H41" s="13" t="s">
        <v>25</v>
      </c>
      <c r="I41" s="31">
        <v>3412</v>
      </c>
      <c r="J41" s="33">
        <f>((J38+J12)-J19)</f>
        <v>50</v>
      </c>
      <c r="K41" s="15" t="s">
        <v>25</v>
      </c>
      <c r="L41" s="31">
        <v>3412</v>
      </c>
      <c r="M41" s="34">
        <f>((M38+M12)-M19)</f>
        <v>32.000000000000028</v>
      </c>
      <c r="N41" s="17" t="s">
        <v>25</v>
      </c>
      <c r="O41" s="31">
        <v>3412</v>
      </c>
      <c r="P41" s="35">
        <f>((P38+P12)-P19)</f>
        <v>36</v>
      </c>
      <c r="Q41" s="19" t="s">
        <v>25</v>
      </c>
      <c r="R41" s="31">
        <v>3412</v>
      </c>
      <c r="S41" s="36">
        <f>((S38+S12)-S19)</f>
        <v>21.000000000000085</v>
      </c>
      <c r="T41" s="21" t="s">
        <v>25</v>
      </c>
      <c r="U41" s="31">
        <v>3412</v>
      </c>
      <c r="V41" s="37">
        <f>((V38+V12)-V19)</f>
        <v>23</v>
      </c>
    </row>
    <row r="42" spans="5:22" customFormat="1" hidden="1" x14ac:dyDescent="0.3">
      <c r="E42" s="10" t="s">
        <v>26</v>
      </c>
      <c r="F42" s="31">
        <v>3421</v>
      </c>
      <c r="G42" s="32">
        <f>((G41+G10)-G13)</f>
        <v>26.000000000000028</v>
      </c>
      <c r="H42" s="13" t="s">
        <v>26</v>
      </c>
      <c r="I42" s="31">
        <v>3421</v>
      </c>
      <c r="J42" s="33">
        <f>((J41+J10)-J13)</f>
        <v>48.000000000000007</v>
      </c>
      <c r="K42" s="15" t="s">
        <v>26</v>
      </c>
      <c r="L42" s="31">
        <v>3421</v>
      </c>
      <c r="M42" s="34">
        <f>((M41+M10)-M13)</f>
        <v>36.000000000000028</v>
      </c>
      <c r="N42" s="17" t="s">
        <v>26</v>
      </c>
      <c r="O42" s="31">
        <v>3421</v>
      </c>
      <c r="P42" s="35">
        <f>((P41+P10)-P13)</f>
        <v>24</v>
      </c>
      <c r="Q42" s="19" t="s">
        <v>26</v>
      </c>
      <c r="R42" s="31">
        <v>3421</v>
      </c>
      <c r="S42" s="36">
        <f>((S41+S10)-S13)</f>
        <v>25.000000000000085</v>
      </c>
      <c r="T42" s="21" t="s">
        <v>26</v>
      </c>
      <c r="U42" s="31">
        <v>3421</v>
      </c>
      <c r="V42" s="37">
        <f>((V41+V10)-V13)</f>
        <v>26</v>
      </c>
    </row>
    <row r="43" spans="5:22" customFormat="1" hidden="1" x14ac:dyDescent="0.3">
      <c r="E43" s="10"/>
      <c r="F43" s="31">
        <v>4000</v>
      </c>
      <c r="G43" s="38"/>
      <c r="H43" s="13"/>
      <c r="I43" s="31">
        <v>4000</v>
      </c>
      <c r="J43" s="39"/>
      <c r="K43" s="15"/>
      <c r="L43" s="31">
        <v>4000</v>
      </c>
      <c r="M43" s="40"/>
      <c r="N43" s="17"/>
      <c r="O43" s="31">
        <v>4000</v>
      </c>
      <c r="P43" s="41"/>
      <c r="Q43" s="19"/>
      <c r="R43" s="31">
        <v>4000</v>
      </c>
      <c r="S43" s="42"/>
      <c r="T43" s="21"/>
      <c r="U43" s="31">
        <v>4000</v>
      </c>
      <c r="V43" s="43"/>
    </row>
    <row r="44" spans="5:22" customFormat="1" hidden="1" x14ac:dyDescent="0.3">
      <c r="E44" s="10" t="s">
        <v>27</v>
      </c>
      <c r="F44" s="31">
        <v>4123</v>
      </c>
      <c r="G44" s="32">
        <f>((G27+G12)-G19)</f>
        <v>28.000000000000043</v>
      </c>
      <c r="H44" s="13" t="s">
        <v>27</v>
      </c>
      <c r="I44" s="31">
        <v>4123</v>
      </c>
      <c r="J44" s="33">
        <f>((J27+J12)-J19)</f>
        <v>34.000000000000007</v>
      </c>
      <c r="K44" s="15" t="s">
        <v>27</v>
      </c>
      <c r="L44" s="31">
        <v>4123</v>
      </c>
      <c r="M44" s="34">
        <f>((M27+M12)-M19)</f>
        <v>26.000000000000043</v>
      </c>
      <c r="N44" s="17" t="s">
        <v>27</v>
      </c>
      <c r="O44" s="31">
        <v>4123</v>
      </c>
      <c r="P44" s="35">
        <f>((P27+P12)-P19)</f>
        <v>40</v>
      </c>
      <c r="Q44" s="19" t="s">
        <v>27</v>
      </c>
      <c r="R44" s="31">
        <v>4123</v>
      </c>
      <c r="S44" s="36">
        <f>((S27+S12)-S19)</f>
        <v>38</v>
      </c>
      <c r="T44" s="21" t="s">
        <v>27</v>
      </c>
      <c r="U44" s="31">
        <v>4123</v>
      </c>
      <c r="V44" s="37">
        <f>((V27+V12)-V19)</f>
        <v>25</v>
      </c>
    </row>
    <row r="45" spans="5:22" customFormat="1" hidden="1" x14ac:dyDescent="0.3">
      <c r="E45" s="10" t="s">
        <v>28</v>
      </c>
      <c r="F45" s="31">
        <v>4132</v>
      </c>
      <c r="G45" s="32">
        <f>((G44+G14)-G17)</f>
        <v>30.000000000000043</v>
      </c>
      <c r="H45" s="13" t="s">
        <v>28</v>
      </c>
      <c r="I45" s="31">
        <v>4132</v>
      </c>
      <c r="J45" s="33">
        <f>((J44+J14)-J17)</f>
        <v>42</v>
      </c>
      <c r="K45" s="15" t="s">
        <v>28</v>
      </c>
      <c r="L45" s="31">
        <v>4132</v>
      </c>
      <c r="M45" s="34">
        <f>((M44+M14)-M17)</f>
        <v>24.000000000000043</v>
      </c>
      <c r="N45" s="17" t="s">
        <v>28</v>
      </c>
      <c r="O45" s="31">
        <v>4132</v>
      </c>
      <c r="P45" s="35">
        <f>((P44+P14)-P17)</f>
        <v>45</v>
      </c>
      <c r="Q45" s="19" t="s">
        <v>28</v>
      </c>
      <c r="R45" s="31">
        <v>4132</v>
      </c>
      <c r="S45" s="36">
        <f>((S44+S14)-S17)</f>
        <v>29.000000000000028</v>
      </c>
      <c r="T45" s="21" t="s">
        <v>28</v>
      </c>
      <c r="U45" s="31">
        <v>4132</v>
      </c>
      <c r="V45" s="37">
        <f>((V44+V14)-V17)</f>
        <v>20</v>
      </c>
    </row>
    <row r="46" spans="5:22" customFormat="1" hidden="1" x14ac:dyDescent="0.3">
      <c r="E46" s="10" t="s">
        <v>29</v>
      </c>
      <c r="F46" s="31">
        <v>4213</v>
      </c>
      <c r="G46" s="32">
        <f>((G34+G15)-G20)</f>
        <v>22.000000000000043</v>
      </c>
      <c r="H46" s="13" t="s">
        <v>29</v>
      </c>
      <c r="I46" s="31">
        <v>4213</v>
      </c>
      <c r="J46" s="33">
        <f>((J34+J15)-J20)</f>
        <v>32.000000000000014</v>
      </c>
      <c r="K46" s="15" t="s">
        <v>29</v>
      </c>
      <c r="L46" s="31">
        <v>4213</v>
      </c>
      <c r="M46" s="34">
        <f>((M34+M15)-M20)</f>
        <v>30.000000000000043</v>
      </c>
      <c r="N46" s="17" t="s">
        <v>29</v>
      </c>
      <c r="O46" s="31">
        <v>4213</v>
      </c>
      <c r="P46" s="35">
        <f>((P34+P15)-P20)</f>
        <v>28</v>
      </c>
      <c r="Q46" s="19" t="s">
        <v>29</v>
      </c>
      <c r="R46" s="31">
        <v>4213</v>
      </c>
      <c r="S46" s="36">
        <f>((S34+S15)-S20)</f>
        <v>42</v>
      </c>
      <c r="T46" s="21" t="s">
        <v>29</v>
      </c>
      <c r="U46" s="31">
        <v>4213</v>
      </c>
      <c r="V46" s="37">
        <f>((V34+V15)-V20)</f>
        <v>28</v>
      </c>
    </row>
    <row r="47" spans="5:22" customFormat="1" hidden="1" x14ac:dyDescent="0.3">
      <c r="E47" s="10" t="s">
        <v>4</v>
      </c>
      <c r="F47" s="31">
        <v>4231</v>
      </c>
      <c r="G47" s="32">
        <f>((G46+G11)-G16)</f>
        <v>18.000000000000043</v>
      </c>
      <c r="H47" s="13" t="s">
        <v>4</v>
      </c>
      <c r="I47" s="31">
        <v>4231</v>
      </c>
      <c r="J47" s="33">
        <f>((J46+J11)-J16)</f>
        <v>38.000000000000014</v>
      </c>
      <c r="K47" s="15" t="s">
        <v>4</v>
      </c>
      <c r="L47" s="31">
        <v>4231</v>
      </c>
      <c r="M47" s="34">
        <f>((M46+M11)-M16)</f>
        <v>32.000000000000043</v>
      </c>
      <c r="N47" s="17" t="s">
        <v>4</v>
      </c>
      <c r="O47" s="31">
        <v>4231</v>
      </c>
      <c r="P47" s="35">
        <f>((P46+P11)-P16)</f>
        <v>21</v>
      </c>
      <c r="Q47" s="19" t="s">
        <v>4</v>
      </c>
      <c r="R47" s="31">
        <v>4231</v>
      </c>
      <c r="S47" s="36">
        <f>((S46+S11)-S16)</f>
        <v>37.000000000000028</v>
      </c>
      <c r="T47" s="21" t="s">
        <v>4</v>
      </c>
      <c r="U47" s="31">
        <v>4231</v>
      </c>
      <c r="V47" s="37">
        <f>((V46+V11)-V16)</f>
        <v>26</v>
      </c>
    </row>
    <row r="48" spans="5:22" customFormat="1" hidden="1" x14ac:dyDescent="0.3">
      <c r="E48" s="10" t="s">
        <v>30</v>
      </c>
      <c r="F48" s="31">
        <v>4312</v>
      </c>
      <c r="G48" s="32">
        <f>((G41+G18)-G21)</f>
        <v>26.000000000000043</v>
      </c>
      <c r="H48" s="13" t="s">
        <v>30</v>
      </c>
      <c r="I48" s="31">
        <v>4312</v>
      </c>
      <c r="J48" s="33">
        <f>((J41+J18)-J21)</f>
        <v>48</v>
      </c>
      <c r="K48" s="15" t="s">
        <v>30</v>
      </c>
      <c r="L48" s="31">
        <v>4312</v>
      </c>
      <c r="M48" s="34">
        <f>((M41+M18)-M21)</f>
        <v>26.000000000000043</v>
      </c>
      <c r="N48" s="17" t="s">
        <v>30</v>
      </c>
      <c r="O48" s="31">
        <v>4312</v>
      </c>
      <c r="P48" s="35">
        <f>((P41+P18)-P21)</f>
        <v>38</v>
      </c>
      <c r="Q48" s="19" t="s">
        <v>30</v>
      </c>
      <c r="R48" s="31">
        <v>4312</v>
      </c>
      <c r="S48" s="36">
        <f>((S41+S18)-S21)</f>
        <v>24.000000000000057</v>
      </c>
      <c r="T48" s="21" t="s">
        <v>30</v>
      </c>
      <c r="U48" s="31">
        <v>4312</v>
      </c>
      <c r="V48" s="37">
        <f>((V41+V18)-V21)</f>
        <v>18</v>
      </c>
    </row>
    <row r="49" spans="1:33" hidden="1" x14ac:dyDescent="0.3">
      <c r="A49" s="44"/>
      <c r="B49" s="44"/>
      <c r="C49" s="44"/>
      <c r="D49" s="45"/>
      <c r="E49" s="10" t="s">
        <v>31</v>
      </c>
      <c r="F49" s="31">
        <v>4321</v>
      </c>
      <c r="G49" s="32">
        <f>((G48+G10)-G13)</f>
        <v>20.000000000000043</v>
      </c>
      <c r="H49" s="13" t="s">
        <v>31</v>
      </c>
      <c r="I49" s="31">
        <v>4321</v>
      </c>
      <c r="J49" s="33">
        <f>((J48+J10)-J13)</f>
        <v>46.000000000000007</v>
      </c>
      <c r="K49" s="15" t="s">
        <v>31</v>
      </c>
      <c r="L49" s="31">
        <v>4321</v>
      </c>
      <c r="M49" s="34">
        <f>((M48+M10)-M13)</f>
        <v>30.000000000000043</v>
      </c>
      <c r="N49" s="17" t="s">
        <v>31</v>
      </c>
      <c r="O49" s="31">
        <v>4321</v>
      </c>
      <c r="P49" s="35">
        <f>((P48+P10)-P13)</f>
        <v>26</v>
      </c>
      <c r="Q49" s="19" t="s">
        <v>31</v>
      </c>
      <c r="R49" s="31">
        <v>4321</v>
      </c>
      <c r="S49" s="36">
        <f>((S48+S10)-S13)</f>
        <v>28.000000000000057</v>
      </c>
      <c r="T49" s="21" t="s">
        <v>31</v>
      </c>
      <c r="U49" s="31">
        <v>4321</v>
      </c>
      <c r="V49" s="37">
        <f>((V48+V10)-V13)</f>
        <v>21</v>
      </c>
      <c r="AA49" s="46"/>
      <c r="AB49" s="47"/>
      <c r="AC49" s="48"/>
      <c r="AD49" s="45"/>
      <c r="AE49" s="45"/>
      <c r="AF49" s="45"/>
      <c r="AG49" s="4"/>
    </row>
    <row r="50" spans="1:33" hidden="1" x14ac:dyDescent="0.3">
      <c r="A50" s="50" t="s">
        <v>32</v>
      </c>
      <c r="B50" s="50"/>
      <c r="C50" s="50"/>
      <c r="D50" s="51" t="s">
        <v>33</v>
      </c>
      <c r="E50" s="52"/>
      <c r="F50" s="11" t="s">
        <v>32</v>
      </c>
      <c r="G50" s="12" t="s">
        <v>32</v>
      </c>
      <c r="H50" s="53"/>
      <c r="I50" s="11" t="s">
        <v>32</v>
      </c>
      <c r="J50" s="14" t="s">
        <v>32</v>
      </c>
      <c r="K50" s="54"/>
      <c r="L50" s="11" t="s">
        <v>32</v>
      </c>
      <c r="M50" s="16" t="s">
        <v>32</v>
      </c>
      <c r="N50" s="55"/>
      <c r="O50" s="11" t="s">
        <v>32</v>
      </c>
      <c r="P50" s="18" t="s">
        <v>32</v>
      </c>
      <c r="Q50" s="56"/>
      <c r="R50" s="11" t="s">
        <v>32</v>
      </c>
      <c r="S50" s="20" t="s">
        <v>32</v>
      </c>
      <c r="T50" s="57"/>
      <c r="U50" s="11" t="s">
        <v>32</v>
      </c>
      <c r="V50" s="22" t="s">
        <v>32</v>
      </c>
      <c r="AA50" s="46"/>
      <c r="AB50" s="47"/>
      <c r="AC50" s="48"/>
      <c r="AD50" s="45"/>
      <c r="AE50" s="45"/>
      <c r="AF50" s="45"/>
      <c r="AG50" s="4"/>
    </row>
    <row r="51" spans="1:33" x14ac:dyDescent="0.3">
      <c r="A51" s="44"/>
      <c r="B51" s="44"/>
      <c r="C51" s="44"/>
      <c r="D51" s="45"/>
      <c r="F51" s="11"/>
      <c r="I51" s="11"/>
      <c r="L51" s="11"/>
      <c r="O51" s="11"/>
      <c r="R51" s="11"/>
      <c r="U51" s="11"/>
      <c r="AA51" s="46"/>
      <c r="AB51" s="47"/>
      <c r="AC51" s="48"/>
      <c r="AD51" s="45"/>
      <c r="AE51" s="45"/>
      <c r="AF51" s="45"/>
      <c r="AG51" s="4"/>
    </row>
    <row r="53" spans="1:33" s="1" customFormat="1" x14ac:dyDescent="0.3">
      <c r="A53" s="58" t="s">
        <v>107</v>
      </c>
      <c r="B53" s="58"/>
      <c r="C53" s="58"/>
      <c r="D53" s="45"/>
      <c r="E53" s="59"/>
      <c r="F53" s="12" t="s">
        <v>202</v>
      </c>
      <c r="G53" s="60"/>
      <c r="H53" s="61"/>
      <c r="I53" s="62" t="s">
        <v>203</v>
      </c>
      <c r="J53" s="63"/>
      <c r="K53" s="64"/>
      <c r="L53" s="65" t="s">
        <v>204</v>
      </c>
      <c r="M53" s="66"/>
      <c r="N53" s="67"/>
      <c r="O53" s="18" t="s">
        <v>205</v>
      </c>
      <c r="P53" s="68"/>
      <c r="Q53" s="69"/>
      <c r="R53" s="20" t="s">
        <v>206</v>
      </c>
      <c r="S53" s="70"/>
      <c r="T53" s="71"/>
      <c r="U53" s="22" t="s">
        <v>207</v>
      </c>
      <c r="V53" s="72"/>
      <c r="W53" s="23" t="s">
        <v>203</v>
      </c>
      <c r="X53" s="24" t="s">
        <v>209</v>
      </c>
      <c r="Y53" s="25" t="s">
        <v>208</v>
      </c>
      <c r="Z53" s="26" t="s">
        <v>210</v>
      </c>
      <c r="AA53" s="46"/>
      <c r="AB53" s="47"/>
      <c r="AC53" s="48"/>
      <c r="AD53" s="45"/>
      <c r="AE53" s="45"/>
      <c r="AF53" s="45"/>
      <c r="AG53" s="4"/>
    </row>
    <row r="54" spans="1:33" s="2" customFormat="1" x14ac:dyDescent="0.3">
      <c r="A54" s="73" t="s">
        <v>106</v>
      </c>
      <c r="B54" s="73"/>
      <c r="C54" s="73"/>
      <c r="D54" s="45" t="s">
        <v>39</v>
      </c>
      <c r="E54" s="74"/>
      <c r="F54" s="12" t="s">
        <v>34</v>
      </c>
      <c r="G54" s="12">
        <v>1</v>
      </c>
      <c r="H54" s="75"/>
      <c r="I54" s="62" t="s">
        <v>34</v>
      </c>
      <c r="J54" s="14">
        <v>2</v>
      </c>
      <c r="K54" s="76"/>
      <c r="L54" s="65" t="s">
        <v>34</v>
      </c>
      <c r="M54" s="16">
        <v>3</v>
      </c>
      <c r="N54" s="77"/>
      <c r="O54" s="18" t="s">
        <v>34</v>
      </c>
      <c r="P54" s="18">
        <v>4</v>
      </c>
      <c r="Q54" s="78"/>
      <c r="R54" s="20" t="s">
        <v>34</v>
      </c>
      <c r="S54" s="20">
        <v>5</v>
      </c>
      <c r="T54" s="79"/>
      <c r="U54" s="22" t="s">
        <v>34</v>
      </c>
      <c r="V54" s="22">
        <v>6</v>
      </c>
      <c r="W54" s="80"/>
      <c r="X54" s="83"/>
      <c r="Y54" s="84"/>
      <c r="Z54" s="85"/>
      <c r="AA54" s="86" t="s">
        <v>35</v>
      </c>
      <c r="AB54" s="87" t="s">
        <v>36</v>
      </c>
      <c r="AC54" s="88" t="s">
        <v>37</v>
      </c>
      <c r="AD54" s="51" t="s">
        <v>38</v>
      </c>
      <c r="AE54" s="45" t="s">
        <v>39</v>
      </c>
      <c r="AF54" s="45"/>
      <c r="AG54" s="4"/>
    </row>
    <row r="55" spans="1:33" x14ac:dyDescent="0.3">
      <c r="A55" s="89" t="s">
        <v>58</v>
      </c>
      <c r="B55" s="44"/>
      <c r="C55" s="44"/>
      <c r="D55" s="45"/>
      <c r="F55" s="90" t="s">
        <v>40</v>
      </c>
      <c r="G55" s="12"/>
      <c r="I55" s="90" t="s">
        <v>40</v>
      </c>
      <c r="J55" s="14"/>
      <c r="L55" s="90" t="s">
        <v>40</v>
      </c>
      <c r="M55" s="16"/>
      <c r="O55" s="90" t="s">
        <v>40</v>
      </c>
      <c r="P55" s="18"/>
      <c r="R55" s="90" t="s">
        <v>40</v>
      </c>
      <c r="S55" s="20"/>
      <c r="U55" s="90" t="s">
        <v>40</v>
      </c>
      <c r="V55" s="22"/>
      <c r="W55" s="80" t="s">
        <v>36</v>
      </c>
      <c r="X55" s="83" t="s">
        <v>35</v>
      </c>
      <c r="Y55" s="84" t="s">
        <v>35</v>
      </c>
      <c r="Z55" s="85" t="s">
        <v>35</v>
      </c>
      <c r="AA55" s="86" t="s">
        <v>41</v>
      </c>
      <c r="AB55" s="87" t="s">
        <v>41</v>
      </c>
      <c r="AC55" s="88" t="s">
        <v>41</v>
      </c>
      <c r="AD55" s="51" t="s">
        <v>41</v>
      </c>
      <c r="AE55" s="9" t="s">
        <v>41</v>
      </c>
      <c r="AF55" s="45"/>
      <c r="AG55" s="4"/>
    </row>
    <row r="56" spans="1:33" x14ac:dyDescent="0.3">
      <c r="A56" s="44"/>
      <c r="B56" s="44"/>
      <c r="C56" s="44"/>
      <c r="D56" s="45"/>
      <c r="F56" s="11" t="s">
        <v>42</v>
      </c>
      <c r="G56" s="91">
        <v>1324</v>
      </c>
      <c r="I56" s="11" t="s">
        <v>42</v>
      </c>
      <c r="J56" s="92">
        <v>3412</v>
      </c>
      <c r="L56" s="11" t="s">
        <v>42</v>
      </c>
      <c r="M56" s="92">
        <v>2314</v>
      </c>
      <c r="O56" s="11" t="s">
        <v>42</v>
      </c>
      <c r="P56" s="92">
        <v>1432</v>
      </c>
      <c r="R56" s="11" t="s">
        <v>42</v>
      </c>
      <c r="S56" s="91">
        <v>2143</v>
      </c>
      <c r="U56" s="11" t="s">
        <v>42</v>
      </c>
      <c r="V56" s="91">
        <v>2134</v>
      </c>
      <c r="W56" s="80" t="s">
        <v>43</v>
      </c>
      <c r="X56" s="83"/>
      <c r="Y56" s="84" t="s">
        <v>43</v>
      </c>
      <c r="Z56" s="85" t="s">
        <v>43</v>
      </c>
      <c r="AA56" s="86" t="s">
        <v>43</v>
      </c>
      <c r="AB56" s="87" t="s">
        <v>43</v>
      </c>
      <c r="AC56" s="88" t="s">
        <v>43</v>
      </c>
      <c r="AD56" s="51" t="s">
        <v>104</v>
      </c>
      <c r="AE56" s="45" t="s">
        <v>105</v>
      </c>
      <c r="AF56" s="45"/>
      <c r="AG56" s="4"/>
    </row>
    <row r="57" spans="1:33" x14ac:dyDescent="0.3">
      <c r="A57" s="50" t="s">
        <v>43</v>
      </c>
      <c r="B57" s="50"/>
      <c r="C57" s="50"/>
      <c r="D57" s="51"/>
      <c r="E57" s="93"/>
      <c r="F57" s="11" t="s">
        <v>44</v>
      </c>
      <c r="G57" s="91">
        <v>424</v>
      </c>
      <c r="H57" s="94"/>
      <c r="I57" s="11" t="s">
        <v>44</v>
      </c>
      <c r="J57" s="92">
        <v>242</v>
      </c>
      <c r="K57" s="95"/>
      <c r="L57" s="11" t="s">
        <v>44</v>
      </c>
      <c r="M57" s="92">
        <v>224</v>
      </c>
      <c r="N57" s="96"/>
      <c r="O57" s="11" t="s">
        <v>44</v>
      </c>
      <c r="P57" s="92">
        <v>525</v>
      </c>
      <c r="Q57" s="97"/>
      <c r="R57" s="11" t="s">
        <v>44</v>
      </c>
      <c r="S57" s="91">
        <v>423</v>
      </c>
      <c r="T57" s="98"/>
      <c r="U57" s="11" t="s">
        <v>44</v>
      </c>
      <c r="V57" s="91">
        <v>325</v>
      </c>
      <c r="AE57" s="9" t="s">
        <v>45</v>
      </c>
      <c r="AF57" s="99"/>
      <c r="AG57" s="5"/>
    </row>
    <row r="58" spans="1:33" x14ac:dyDescent="0.3">
      <c r="A58" s="50" t="s">
        <v>46</v>
      </c>
      <c r="B58" s="51" t="s">
        <v>47</v>
      </c>
      <c r="C58" s="51" t="s">
        <v>48</v>
      </c>
      <c r="D58" s="51" t="s">
        <v>49</v>
      </c>
      <c r="E58" s="81"/>
      <c r="F58" s="11" t="s">
        <v>50</v>
      </c>
      <c r="G58" s="51" t="s">
        <v>51</v>
      </c>
      <c r="H58" s="100"/>
      <c r="I58" s="11" t="s">
        <v>50</v>
      </c>
      <c r="J58" s="51" t="s">
        <v>51</v>
      </c>
      <c r="K58" s="82"/>
      <c r="L58" s="11" t="s">
        <v>50</v>
      </c>
      <c r="M58" s="51" t="s">
        <v>51</v>
      </c>
      <c r="N58" s="80"/>
      <c r="O58" s="11" t="s">
        <v>50</v>
      </c>
      <c r="P58" s="51" t="s">
        <v>51</v>
      </c>
      <c r="Q58" s="101"/>
      <c r="R58" s="11" t="s">
        <v>50</v>
      </c>
      <c r="S58" s="51" t="s">
        <v>51</v>
      </c>
      <c r="T58" s="102"/>
      <c r="U58" s="11" t="s">
        <v>50</v>
      </c>
      <c r="V58" s="51" t="s">
        <v>51</v>
      </c>
    </row>
    <row r="59" spans="1:33" x14ac:dyDescent="0.3">
      <c r="A59" s="50"/>
      <c r="B59" s="51"/>
      <c r="C59" s="51"/>
      <c r="D59" s="51"/>
      <c r="E59" s="81"/>
      <c r="F59" s="11"/>
      <c r="G59" s="51"/>
      <c r="H59" s="100"/>
      <c r="I59" s="11"/>
      <c r="J59" s="51"/>
      <c r="K59" s="82"/>
      <c r="L59" s="11"/>
      <c r="M59" s="51"/>
      <c r="N59" s="80"/>
      <c r="O59" s="11"/>
      <c r="P59" s="51"/>
      <c r="Q59" s="101"/>
      <c r="R59" s="11"/>
      <c r="S59" s="51"/>
      <c r="T59" s="102"/>
      <c r="U59" s="11"/>
      <c r="V59" s="51"/>
    </row>
    <row r="60" spans="1:33" x14ac:dyDescent="0.3">
      <c r="A60" s="8">
        <v>11</v>
      </c>
      <c r="B60" s="103" t="s">
        <v>59</v>
      </c>
      <c r="C60" s="103" t="s">
        <v>60</v>
      </c>
      <c r="D60" s="115" t="s">
        <v>213</v>
      </c>
      <c r="E60" s="10" t="s">
        <v>28</v>
      </c>
      <c r="F60" s="31">
        <f>IF(E60=" ",0,MAXA(VLOOKUP(E60,E$23:F$49,2),0))</f>
        <v>4132</v>
      </c>
      <c r="G60" s="32">
        <f>IF(F60=0,0,MAXA(VLOOKUP(F60,F$23:G$49,2),0))</f>
        <v>30.000000000000043</v>
      </c>
      <c r="H60" s="13" t="s">
        <v>28</v>
      </c>
      <c r="I60" s="31">
        <f>IF(H60=" ",0,MAXA(VLOOKUP(H60,H$23:I$49,2),0))</f>
        <v>4132</v>
      </c>
      <c r="J60" s="33">
        <f>IF(I60=0,0,MAXA(VLOOKUP(I60,I$23:J$49,2),0))</f>
        <v>42</v>
      </c>
      <c r="K60" s="15" t="s">
        <v>23</v>
      </c>
      <c r="L60" s="31">
        <f>IF(K60=" ",0,MAXA(VLOOKUP(K60,K$23:L$49,2),0))</f>
        <v>3214</v>
      </c>
      <c r="M60" s="34">
        <f>IF(L60=0,0,MAXA(VLOOKUP(L60,L$23:M$49,2),0))</f>
        <v>48</v>
      </c>
      <c r="N60" s="17" t="s">
        <v>27</v>
      </c>
      <c r="O60" s="31">
        <f>IF(N60=" ",0,MAXA(VLOOKUP(N60,N$23:O$49,2),0))</f>
        <v>4123</v>
      </c>
      <c r="P60" s="35">
        <f>IF(O60=0,0,MAXA(VLOOKUP(O60,O$23:P$49,2),0))</f>
        <v>40</v>
      </c>
      <c r="Q60" s="19" t="s">
        <v>4</v>
      </c>
      <c r="R60" s="31">
        <v>0</v>
      </c>
      <c r="S60" s="36">
        <f>IF(R60=0,0,MAXA(VLOOKUP(R60,R$23:S$49,2),0))</f>
        <v>0</v>
      </c>
      <c r="T60" s="21" t="s">
        <v>17</v>
      </c>
      <c r="U60" s="31">
        <f>IF(T60=" ",0,MAXA(VLOOKUP(T60,T$23:U$49,2),0))</f>
        <v>2314</v>
      </c>
      <c r="V60" s="37">
        <f>IF(U60=0,0,MAXA(VLOOKUP(U60,U$23:V$49,2),0))</f>
        <v>48</v>
      </c>
      <c r="W60" s="107">
        <v>30</v>
      </c>
      <c r="X60" s="24">
        <v>43</v>
      </c>
      <c r="Y60" s="25">
        <v>41</v>
      </c>
      <c r="Z60" s="26">
        <v>43</v>
      </c>
      <c r="AA60" s="86">
        <f>SUM(X60:Z60)</f>
        <v>127</v>
      </c>
      <c r="AB60" s="87">
        <f>SUM(W60)</f>
        <v>30</v>
      </c>
      <c r="AC60" s="88">
        <f>SUM(G60,J60,M60,P60,S60,V60)</f>
        <v>208.00000000000006</v>
      </c>
      <c r="AD60" s="51">
        <f>SUM(AA60,AB60,AC60)</f>
        <v>365.00000000000006</v>
      </c>
      <c r="AF60" s="99"/>
      <c r="AG60" s="5"/>
    </row>
    <row r="61" spans="1:33" x14ac:dyDescent="0.3">
      <c r="A61" s="8">
        <v>12</v>
      </c>
      <c r="B61" s="103" t="s">
        <v>61</v>
      </c>
      <c r="C61" s="103" t="s">
        <v>62</v>
      </c>
      <c r="D61" s="115" t="s">
        <v>213</v>
      </c>
      <c r="E61" s="10" t="s">
        <v>23</v>
      </c>
      <c r="F61" s="31">
        <f>IF(E61=" ",0,MAXA(VLOOKUP(E61,E$23:F$49,2),0))</f>
        <v>3214</v>
      </c>
      <c r="G61" s="32">
        <f>IF(F61=0,0,MAXA(VLOOKUP(F61,F$23:G$49,2),0))</f>
        <v>40</v>
      </c>
      <c r="H61" s="13" t="s">
        <v>18</v>
      </c>
      <c r="I61" s="31">
        <f>IF(H61=" ",0,MAXA(VLOOKUP(H61,H$23:I$49,2),0))</f>
        <v>2341</v>
      </c>
      <c r="J61" s="33">
        <f>IF(I61=0,0,MAXA(VLOOKUP(I61,I$23:J$49,2),0))</f>
        <v>34.000000000000021</v>
      </c>
      <c r="K61" s="15" t="s">
        <v>11</v>
      </c>
      <c r="L61" s="31">
        <f>IF(K61=" ",0,MAXA(VLOOKUP(K61,K$23:L$49,2),0))</f>
        <v>1324</v>
      </c>
      <c r="M61" s="34">
        <f>IF(L61=0,0,MAXA(VLOOKUP(L61,L$23:M$49,2),0))</f>
        <v>42</v>
      </c>
      <c r="N61" s="17" t="s">
        <v>12</v>
      </c>
      <c r="O61" s="31">
        <f>IF(N61=" ",0,MAXA(VLOOKUP(N61,N$23:O$49,2),0))</f>
        <v>1342</v>
      </c>
      <c r="P61" s="35">
        <f>IF(O61=0,0,MAXA(VLOOKUP(O61,O$23:P$49,2),0))</f>
        <v>48</v>
      </c>
      <c r="Q61" s="19" t="s">
        <v>16</v>
      </c>
      <c r="R61" s="31">
        <f>IF(Q61=" ",0,MAXA(VLOOKUP(Q61,Q$23:R$49,2),0))</f>
        <v>2143</v>
      </c>
      <c r="S61" s="36">
        <f>IF(R61=0,0,MAXA(VLOOKUP(R61,R$23:S$49,2),0))</f>
        <v>50</v>
      </c>
      <c r="T61" s="21" t="s">
        <v>17</v>
      </c>
      <c r="U61" s="31">
        <f>IF(T61=" ",0,MAXA(VLOOKUP(T61,T$23:U$49,2),0))</f>
        <v>2314</v>
      </c>
      <c r="V61" s="37">
        <f>IF(U61=0,0,MAXA(VLOOKUP(U61,U$23:V$49,2),0))</f>
        <v>48</v>
      </c>
      <c r="W61" s="107">
        <v>30</v>
      </c>
      <c r="X61" s="24">
        <v>45</v>
      </c>
      <c r="Y61" s="25">
        <v>43</v>
      </c>
      <c r="Z61" s="26">
        <v>44</v>
      </c>
      <c r="AA61" s="86">
        <f t="shared" ref="AA61:AA123" si="0">SUM(X61:Z61)</f>
        <v>132</v>
      </c>
      <c r="AB61" s="87">
        <f t="shared" ref="AB61:AB122" si="1">SUM(W61)</f>
        <v>30</v>
      </c>
      <c r="AC61" s="88">
        <f t="shared" ref="AC61:AC156" si="2">SUM(G61,J61,M61,P61,S61,V61)</f>
        <v>262</v>
      </c>
      <c r="AD61" s="51">
        <f t="shared" ref="AD61:AD156" si="3">SUM(AA61,AB61,AC61)</f>
        <v>424</v>
      </c>
      <c r="AE61" s="9">
        <v>1249</v>
      </c>
      <c r="AF61" s="99">
        <v>2</v>
      </c>
      <c r="AG61" s="5" t="s">
        <v>212</v>
      </c>
    </row>
    <row r="62" spans="1:33" x14ac:dyDescent="0.3">
      <c r="A62" s="8">
        <v>13</v>
      </c>
      <c r="B62" s="103" t="s">
        <v>63</v>
      </c>
      <c r="C62" s="103" t="s">
        <v>62</v>
      </c>
      <c r="D62" s="115" t="s">
        <v>213</v>
      </c>
      <c r="E62" s="10" t="s">
        <v>10</v>
      </c>
      <c r="F62" s="31">
        <f>IF(E62=" ",0,MAXA(VLOOKUP(E62,E$23:F$49,2),0))</f>
        <v>1243</v>
      </c>
      <c r="G62" s="32">
        <f>IF(F62=0,0,MAXA(VLOOKUP(F62,F$23:G$49,2),0))</f>
        <v>42.000000000000014</v>
      </c>
      <c r="H62" s="13" t="s">
        <v>26</v>
      </c>
      <c r="I62" s="31">
        <f>IF(H62=" ",0,MAXA(VLOOKUP(H62,H$23:I$49,2),0))</f>
        <v>3421</v>
      </c>
      <c r="J62" s="33">
        <f>IF(I62=0,0,MAXA(VLOOKUP(I62,I$23:J$49,2),0))</f>
        <v>48.000000000000007</v>
      </c>
      <c r="K62" s="15" t="s">
        <v>26</v>
      </c>
      <c r="L62" s="31">
        <f>IF(K62=" ",0,MAXA(VLOOKUP(K62,K$23:L$49,2),0))</f>
        <v>3421</v>
      </c>
      <c r="M62" s="34">
        <f>IF(L62=0,0,MAXA(VLOOKUP(L62,L$23:M$49,2),0))</f>
        <v>36.000000000000028</v>
      </c>
      <c r="N62" s="17" t="s">
        <v>12</v>
      </c>
      <c r="O62" s="31">
        <f>IF(N62=" ",0,MAXA(VLOOKUP(N62,N$23:O$49,2),0))</f>
        <v>1342</v>
      </c>
      <c r="P62" s="35">
        <f>IF(O62=0,0,MAXA(VLOOKUP(O62,O$23:P$49,2),0))</f>
        <v>48</v>
      </c>
      <c r="Q62" s="19" t="s">
        <v>21</v>
      </c>
      <c r="R62" s="31">
        <f>IF(Q62=" ",0,MAXA(VLOOKUP(Q62,Q$23:R$49,2),0))</f>
        <v>3124</v>
      </c>
      <c r="S62" s="36">
        <f>IF(R62=0,0,MAXA(VLOOKUP(R62,R$23:S$49,2),0))</f>
        <v>29.000000000000085</v>
      </c>
      <c r="T62" s="21" t="s">
        <v>17</v>
      </c>
      <c r="U62" s="31">
        <f>IF(T62=" ",0,MAXA(VLOOKUP(T62,T$23:U$49,2),0))</f>
        <v>2314</v>
      </c>
      <c r="V62" s="37">
        <f>IF(U62=0,0,MAXA(VLOOKUP(U62,U$23:V$49,2),0))</f>
        <v>48</v>
      </c>
      <c r="W62" s="107">
        <v>25</v>
      </c>
      <c r="X62" s="24">
        <v>39</v>
      </c>
      <c r="Y62" s="25">
        <v>34</v>
      </c>
      <c r="Z62" s="26">
        <v>45</v>
      </c>
      <c r="AA62" s="86">
        <f t="shared" si="0"/>
        <v>118</v>
      </c>
      <c r="AB62" s="87">
        <f t="shared" si="1"/>
        <v>25</v>
      </c>
      <c r="AC62" s="88">
        <f t="shared" si="2"/>
        <v>251.00000000000014</v>
      </c>
      <c r="AD62" s="51">
        <f t="shared" si="3"/>
        <v>394.00000000000011</v>
      </c>
      <c r="AF62" s="99"/>
      <c r="AG62" s="5"/>
    </row>
    <row r="63" spans="1:33" x14ac:dyDescent="0.3">
      <c r="A63" s="8">
        <v>14</v>
      </c>
      <c r="B63" s="103" t="s">
        <v>64</v>
      </c>
      <c r="C63" s="103" t="s">
        <v>65</v>
      </c>
      <c r="D63" s="115" t="s">
        <v>213</v>
      </c>
      <c r="E63" s="10" t="s">
        <v>11</v>
      </c>
      <c r="F63" s="31">
        <f>IF(E63=" ",0,MAXA(VLOOKUP(E63,E$23:F$49,2),0))</f>
        <v>1324</v>
      </c>
      <c r="G63" s="32">
        <f>IF(F63=0,0,MAXA(VLOOKUP(F63,F$23:G$49,2),0))</f>
        <v>50</v>
      </c>
      <c r="H63" s="13" t="s">
        <v>15</v>
      </c>
      <c r="I63" s="31">
        <f>IF(H63=" ",0,MAXA(VLOOKUP(H63,H$23:I$49,2),0))</f>
        <v>2134</v>
      </c>
      <c r="J63" s="33">
        <f>IF(I63=0,0,MAXA(VLOOKUP(I63,I$23:J$49,2),0))</f>
        <v>24.000000000000021</v>
      </c>
      <c r="K63" s="15" t="s">
        <v>15</v>
      </c>
      <c r="L63" s="31">
        <f>IF(K63=" ",0,MAXA(VLOOKUP(K63,K$23:L$49,2),0))</f>
        <v>2134</v>
      </c>
      <c r="M63" s="34">
        <f>IF(L63=0,0,MAXA(VLOOKUP(L63,L$23:M$49,2),0))</f>
        <v>48</v>
      </c>
      <c r="N63" s="17" t="s">
        <v>12</v>
      </c>
      <c r="O63" s="31">
        <f>IF(N63=" ",0,MAXA(VLOOKUP(N63,N$23:O$49,2),0))</f>
        <v>1342</v>
      </c>
      <c r="P63" s="35">
        <f>IF(O63=0,0,MAXA(VLOOKUP(O63,O$23:P$49,2),0))</f>
        <v>48</v>
      </c>
      <c r="Q63" s="19" t="s">
        <v>11</v>
      </c>
      <c r="R63" s="31">
        <f>IF(Q63=" ",0,MAXA(VLOOKUP(Q63,Q$23:R$49,2),0))</f>
        <v>1324</v>
      </c>
      <c r="S63" s="36">
        <f>IF(R63=0,0,MAXA(VLOOKUP(R63,R$23:S$49,2),0))</f>
        <v>34.000000000000057</v>
      </c>
      <c r="T63" s="21" t="s">
        <v>15</v>
      </c>
      <c r="U63" s="31">
        <f>IF(T63=" ",0,MAXA(VLOOKUP(T63,T$23:U$49,2),0))</f>
        <v>2134</v>
      </c>
      <c r="V63" s="37">
        <f>IF(U63=0,0,MAXA(VLOOKUP(U63,U$23:V$49,2),0))</f>
        <v>50</v>
      </c>
      <c r="W63" s="107">
        <v>40</v>
      </c>
      <c r="X63" s="24">
        <v>49</v>
      </c>
      <c r="Y63" s="25">
        <v>42</v>
      </c>
      <c r="Z63" s="26">
        <v>46</v>
      </c>
      <c r="AA63" s="86">
        <f t="shared" si="0"/>
        <v>137</v>
      </c>
      <c r="AB63" s="87">
        <f t="shared" si="1"/>
        <v>40</v>
      </c>
      <c r="AC63" s="88">
        <f t="shared" si="2"/>
        <v>254.00000000000009</v>
      </c>
      <c r="AD63" s="51">
        <f t="shared" si="3"/>
        <v>431.00000000000011</v>
      </c>
      <c r="AF63" s="99"/>
      <c r="AG63" s="5"/>
    </row>
    <row r="64" spans="1:33" x14ac:dyDescent="0.3">
      <c r="B64" s="8" t="s">
        <v>52</v>
      </c>
      <c r="C64" s="8" t="s">
        <v>53</v>
      </c>
      <c r="G64" s="32">
        <f>SUM(G60:G60)</f>
        <v>30.000000000000043</v>
      </c>
      <c r="J64" s="33">
        <f>SUM(J60:J60)</f>
        <v>42</v>
      </c>
      <c r="M64" s="34">
        <f>SUM(M60:M60)</f>
        <v>48</v>
      </c>
      <c r="P64" s="35">
        <f>SUM(P60:P60)</f>
        <v>40</v>
      </c>
      <c r="S64" s="36">
        <f>SUM(S60:S60)</f>
        <v>0</v>
      </c>
      <c r="V64" s="37">
        <f>SUM(V60:V60)</f>
        <v>48</v>
      </c>
      <c r="W64" s="107"/>
      <c r="X64" s="107"/>
      <c r="Y64" s="84"/>
      <c r="Z64" s="85"/>
      <c r="AA64" s="86">
        <f>SUM(AA60:AA63)</f>
        <v>514</v>
      </c>
      <c r="AB64" s="87"/>
      <c r="AC64" s="88">
        <f>SUM(AC60:AC63)</f>
        <v>975.00000000000034</v>
      </c>
      <c r="AD64" s="51">
        <f>SUM(AD60:AD63)</f>
        <v>1614</v>
      </c>
      <c r="AF64" s="99"/>
      <c r="AG64" s="5"/>
    </row>
    <row r="65" spans="1:33" x14ac:dyDescent="0.3">
      <c r="G65" s="32"/>
      <c r="J65" s="33"/>
      <c r="M65" s="34"/>
      <c r="P65" s="35"/>
      <c r="S65" s="36"/>
      <c r="V65" s="37"/>
      <c r="W65" s="107"/>
      <c r="AA65" s="86"/>
      <c r="AB65" s="87"/>
      <c r="AC65" s="88"/>
      <c r="AD65" s="51"/>
      <c r="AF65" s="99"/>
      <c r="AG65" s="5"/>
    </row>
    <row r="66" spans="1:33" x14ac:dyDescent="0.3">
      <c r="A66" s="104">
        <v>2011</v>
      </c>
      <c r="B66" s="104" t="s">
        <v>59</v>
      </c>
      <c r="C66" s="104" t="s">
        <v>108</v>
      </c>
      <c r="D66" s="104" t="s">
        <v>109</v>
      </c>
      <c r="E66" s="10" t="s">
        <v>11</v>
      </c>
      <c r="F66" s="31">
        <v>1324</v>
      </c>
      <c r="G66" s="32">
        <f>IF(F66=0,0,MAXA(VLOOKUP(F66,F$23:G$49,2),0))</f>
        <v>50</v>
      </c>
      <c r="H66" s="13" t="s">
        <v>31</v>
      </c>
      <c r="I66" s="31">
        <f>IF(H66=" ",0,MAXA(VLOOKUP(H66,H$23:I$49,2),0))</f>
        <v>4321</v>
      </c>
      <c r="J66" s="33">
        <f>IF(I66=0,0,MAXA(VLOOKUP(I66,I$23:J$49,2),0))</f>
        <v>46.000000000000007</v>
      </c>
      <c r="K66" s="15" t="s">
        <v>15</v>
      </c>
      <c r="L66" s="31">
        <f>IF(K66=" ",0,MAXA(VLOOKUP(K66,K$23:L$49,2),0))</f>
        <v>2134</v>
      </c>
      <c r="M66" s="34">
        <f>IF(L66=0,0,MAXA(VLOOKUP(L66,L$23:M$49,2),0))</f>
        <v>48</v>
      </c>
      <c r="N66" s="17" t="s">
        <v>12</v>
      </c>
      <c r="O66" s="31">
        <f>IF(N66=" ",0,MAXA(VLOOKUP(N66,N$23:O$49,2),0))</f>
        <v>1342</v>
      </c>
      <c r="P66" s="35">
        <f>IF(O66=0,0,MAXA(VLOOKUP(O66,O$23:P$49,2),0))</f>
        <v>48</v>
      </c>
      <c r="Q66" s="19" t="s">
        <v>16</v>
      </c>
      <c r="R66" s="31">
        <f>IF(Q66=" ",0,MAXA(VLOOKUP(Q66,Q$23:R$49,2),0))</f>
        <v>2143</v>
      </c>
      <c r="S66" s="36">
        <f>IF(R66=0,0,MAXA(VLOOKUP(R66,R$23:S$49,2),0))</f>
        <v>50</v>
      </c>
      <c r="T66" s="21" t="s">
        <v>17</v>
      </c>
      <c r="U66" s="31">
        <v>2314</v>
      </c>
      <c r="V66" s="37">
        <v>48</v>
      </c>
      <c r="W66" s="23">
        <v>40</v>
      </c>
      <c r="X66" s="24">
        <v>41</v>
      </c>
      <c r="Y66" s="25">
        <v>40</v>
      </c>
      <c r="Z66" s="26">
        <v>44</v>
      </c>
      <c r="AA66" s="86">
        <f t="shared" si="0"/>
        <v>125</v>
      </c>
      <c r="AB66" s="87">
        <f t="shared" si="1"/>
        <v>40</v>
      </c>
      <c r="AC66" s="88">
        <f t="shared" si="2"/>
        <v>290</v>
      </c>
      <c r="AD66" s="51">
        <f t="shared" si="3"/>
        <v>455</v>
      </c>
      <c r="AF66" s="99"/>
      <c r="AG66" s="5"/>
    </row>
    <row r="67" spans="1:33" ht="15.6" x14ac:dyDescent="0.3">
      <c r="A67" s="104">
        <v>2012</v>
      </c>
      <c r="B67" s="104" t="s">
        <v>110</v>
      </c>
      <c r="C67" s="104" t="s">
        <v>108</v>
      </c>
      <c r="D67" s="104" t="s">
        <v>109</v>
      </c>
      <c r="E67" s="10" t="s">
        <v>11</v>
      </c>
      <c r="F67" s="31">
        <f>IF(E67=" ",0,MAXA(VLOOKUP(E67,E$23:F$49,2),0))</f>
        <v>1324</v>
      </c>
      <c r="G67" s="32">
        <f>IF(F67=0,0,MAXA(VLOOKUP(F67,F$23:G$49,2),0))</f>
        <v>50</v>
      </c>
      <c r="H67" s="13" t="s">
        <v>19</v>
      </c>
      <c r="I67" s="31">
        <f>IF(H67=" ",0,MAXA(VLOOKUP(H67,H$23:I$49,2),0))</f>
        <v>2413</v>
      </c>
      <c r="J67" s="33">
        <f>IF(I67=0,0,MAXA(VLOOKUP(I67,I$23:J$49,2),0))</f>
        <v>26.000000000000021</v>
      </c>
      <c r="K67" s="15" t="s">
        <v>9</v>
      </c>
      <c r="L67" s="31">
        <f>IF(K67=" ",0,MAXA(VLOOKUP(K67,K$23:L$49,2),0))</f>
        <v>1234</v>
      </c>
      <c r="M67" s="34">
        <f>IF(L67=0,0,MAXA(VLOOKUP(L67,L$23:M$49,2),0))</f>
        <v>44</v>
      </c>
      <c r="N67" s="17" t="s">
        <v>21</v>
      </c>
      <c r="O67" s="31">
        <f>IF(N67=" ",0,MAXA(VLOOKUP(N67,N$23:O$49,2),0))</f>
        <v>3124</v>
      </c>
      <c r="P67" s="35">
        <f>IF(O67=0,0,MAXA(VLOOKUP(O67,O$23:P$49,2),0))</f>
        <v>34</v>
      </c>
      <c r="Q67" s="19" t="s">
        <v>18</v>
      </c>
      <c r="R67" s="31">
        <f>IF(Q67=" ",0,MAXA(VLOOKUP(Q67,Q$23:R$49,2),0))</f>
        <v>2341</v>
      </c>
      <c r="S67" s="36">
        <f>IF(R67=0,0,MAXA(VLOOKUP(R67,R$23:S$49,2),0))</f>
        <v>40.000000000000057</v>
      </c>
      <c r="T67" s="21" t="s">
        <v>15</v>
      </c>
      <c r="U67" s="31">
        <f>IF(T66=" ",0,MAXA(VLOOKUP(T66,T$23:U$49,2),0))</f>
        <v>2314</v>
      </c>
      <c r="V67" s="37">
        <v>48</v>
      </c>
      <c r="W67" s="108">
        <v>30</v>
      </c>
      <c r="X67" s="108">
        <v>36</v>
      </c>
      <c r="Y67" s="108">
        <v>33</v>
      </c>
      <c r="Z67" s="108">
        <v>41</v>
      </c>
      <c r="AA67" s="86">
        <f t="shared" si="0"/>
        <v>110</v>
      </c>
      <c r="AB67" s="87">
        <f t="shared" si="1"/>
        <v>30</v>
      </c>
      <c r="AC67" s="88">
        <f t="shared" si="2"/>
        <v>242.00000000000009</v>
      </c>
      <c r="AD67" s="51">
        <f t="shared" si="3"/>
        <v>382.00000000000011</v>
      </c>
      <c r="AE67" s="9">
        <v>1254</v>
      </c>
      <c r="AF67" s="99">
        <v>1</v>
      </c>
      <c r="AG67" s="5" t="s">
        <v>211</v>
      </c>
    </row>
    <row r="68" spans="1:33" x14ac:dyDescent="0.3">
      <c r="A68" s="104">
        <v>2013</v>
      </c>
      <c r="B68" s="104" t="s">
        <v>111</v>
      </c>
      <c r="C68" s="104" t="s">
        <v>112</v>
      </c>
      <c r="D68" s="104" t="s">
        <v>109</v>
      </c>
      <c r="E68" s="10" t="s">
        <v>11</v>
      </c>
      <c r="F68" s="31">
        <f>IF(E68=" ",0,MAXA(VLOOKUP(E68,E$23:F$49,2),0))</f>
        <v>1324</v>
      </c>
      <c r="G68" s="32">
        <f>IF(F68=0,0,MAXA(VLOOKUP(F68,F$23:G$49,2),0))</f>
        <v>50</v>
      </c>
      <c r="H68" s="13" t="s">
        <v>31</v>
      </c>
      <c r="I68" s="31">
        <f>IF(H68=" ",0,MAXA(VLOOKUP(H68,H$23:I$49,2),0))</f>
        <v>4321</v>
      </c>
      <c r="J68" s="33">
        <f>IF(I68=0,0,MAXA(VLOOKUP(I68,I$23:J$49,2),0))</f>
        <v>46.000000000000007</v>
      </c>
      <c r="K68" s="15" t="s">
        <v>23</v>
      </c>
      <c r="L68" s="31">
        <f>IF(K68=" ",0,MAXA(VLOOKUP(K68,K$23:L$49,2),0))</f>
        <v>3214</v>
      </c>
      <c r="M68" s="34">
        <f>IF(L68=0,0,MAXA(VLOOKUP(L68,L$23:M$49,2),0))</f>
        <v>48</v>
      </c>
      <c r="N68" s="17" t="s">
        <v>12</v>
      </c>
      <c r="O68" s="31">
        <f>IF(N68=" ",0,MAXA(VLOOKUP(N68,N$23:O$49,2),0))</f>
        <v>1342</v>
      </c>
      <c r="P68" s="35">
        <f>IF(O68=0,0,MAXA(VLOOKUP(O68,O$23:P$49,2),0))</f>
        <v>48</v>
      </c>
      <c r="Q68" s="19" t="s">
        <v>29</v>
      </c>
      <c r="R68" s="31">
        <f>IF(Q68=" ",0,MAXA(VLOOKUP(Q68,Q$23:R$49,2),0))</f>
        <v>4213</v>
      </c>
      <c r="S68" s="36">
        <f>IF(R68=0,0,MAXA(VLOOKUP(R68,R$23:S$49,2),0))</f>
        <v>42</v>
      </c>
      <c r="T68" s="21" t="s">
        <v>15</v>
      </c>
      <c r="U68" s="31">
        <f>IF(T68=" ",0,MAXA(VLOOKUP(T68,T$23:U$49,2),0))</f>
        <v>2134</v>
      </c>
      <c r="V68" s="37">
        <f>IF(U68=0,0,MAXA(VLOOKUP(U68,U$23:V$49,2),0))</f>
        <v>50</v>
      </c>
      <c r="W68" s="23">
        <v>20</v>
      </c>
      <c r="X68" s="24">
        <v>39</v>
      </c>
      <c r="Y68" s="25">
        <v>33</v>
      </c>
      <c r="Z68" s="26">
        <v>41</v>
      </c>
      <c r="AA68" s="86">
        <f t="shared" si="0"/>
        <v>113</v>
      </c>
      <c r="AB68" s="87">
        <f t="shared" si="1"/>
        <v>20</v>
      </c>
      <c r="AC68" s="88">
        <f t="shared" si="2"/>
        <v>284</v>
      </c>
      <c r="AD68" s="51">
        <f t="shared" si="3"/>
        <v>417</v>
      </c>
      <c r="AF68" s="99"/>
      <c r="AG68" s="5"/>
    </row>
    <row r="69" spans="1:33" x14ac:dyDescent="0.3">
      <c r="A69" s="104">
        <v>2014</v>
      </c>
      <c r="B69" s="104" t="s">
        <v>113</v>
      </c>
      <c r="C69" s="104" t="s">
        <v>114</v>
      </c>
      <c r="D69" s="104" t="s">
        <v>109</v>
      </c>
      <c r="E69" s="10" t="s">
        <v>21</v>
      </c>
      <c r="F69" s="31">
        <f>IF(E69=" ",0,MAXA(VLOOKUP(E69,E$23:F$49,2),0))</f>
        <v>3124</v>
      </c>
      <c r="G69" s="32">
        <f>IF(F69=0,0,MAXA(VLOOKUP(F69,F$23:G$49,2),0))</f>
        <v>46</v>
      </c>
      <c r="H69" s="13" t="s">
        <v>24</v>
      </c>
      <c r="I69" s="31">
        <f>IF(H69=" ",0,MAXA(VLOOKUP(H69,H$23:I$49,2),0))</f>
        <v>3241</v>
      </c>
      <c r="J69" s="33">
        <f>IF(I69=0,0,MAXA(VLOOKUP(I69,I$23:J$49,2),0))</f>
        <v>42.000000000000014</v>
      </c>
      <c r="K69" s="15" t="s">
        <v>12</v>
      </c>
      <c r="L69" s="31">
        <f>IF(K69=" ",0,MAXA(VLOOKUP(K69,K$23:L$49,2),0))</f>
        <v>1342</v>
      </c>
      <c r="M69" s="34">
        <f>IF(L69=0,0,MAXA(VLOOKUP(L69,L$23:M$49,2),0))</f>
        <v>34.000000000000014</v>
      </c>
      <c r="N69" s="17" t="s">
        <v>15</v>
      </c>
      <c r="O69" s="31">
        <f>IF(N69=" ",0,MAXA(VLOOKUP(N69,N$23:O$49,2),0))</f>
        <v>2134</v>
      </c>
      <c r="P69" s="35">
        <f>IF(O69=0,0,MAXA(VLOOKUP(O69,O$23:P$49,2),0))</f>
        <v>24</v>
      </c>
      <c r="Q69" s="19" t="s">
        <v>13</v>
      </c>
      <c r="R69" s="31">
        <f>IF(Q69=" ",0,MAXA(VLOOKUP(Q69,Q$23:R$49,2),0))</f>
        <v>1423</v>
      </c>
      <c r="S69" s="36">
        <f>IF(R69=0,0,MAXA(VLOOKUP(R69,R$23:S$49,2),0))</f>
        <v>40</v>
      </c>
      <c r="T69" s="21" t="s">
        <v>17</v>
      </c>
      <c r="U69" s="31">
        <f>IF(T69=" ",0,MAXA(VLOOKUP(T69,T$23:U$49,2),0))</f>
        <v>2314</v>
      </c>
      <c r="V69" s="37">
        <f>IF(U69=0,0,MAXA(VLOOKUP(U69,U$23:V$49,2),0))</f>
        <v>48</v>
      </c>
      <c r="W69" s="23">
        <v>15</v>
      </c>
      <c r="X69" s="24">
        <v>37</v>
      </c>
      <c r="Y69" s="25">
        <v>34</v>
      </c>
      <c r="Z69" s="26">
        <v>42</v>
      </c>
      <c r="AA69" s="86">
        <f t="shared" si="0"/>
        <v>113</v>
      </c>
      <c r="AB69" s="87">
        <f t="shared" si="1"/>
        <v>15</v>
      </c>
      <c r="AC69" s="88">
        <f t="shared" si="2"/>
        <v>234.00000000000003</v>
      </c>
      <c r="AD69" s="51">
        <f t="shared" si="3"/>
        <v>362</v>
      </c>
      <c r="AE69" s="112"/>
      <c r="AG69" s="5"/>
    </row>
    <row r="70" spans="1:33" x14ac:dyDescent="0.3">
      <c r="B70" s="8" t="s">
        <v>52</v>
      </c>
      <c r="C70" s="8" t="s">
        <v>53</v>
      </c>
      <c r="G70" s="32">
        <f>SUM(G66:G69)</f>
        <v>196</v>
      </c>
      <c r="J70" s="33">
        <f>SUM(J66:J69)</f>
        <v>160.00000000000006</v>
      </c>
      <c r="M70" s="34">
        <f>SUM(M66:M69)</f>
        <v>174</v>
      </c>
      <c r="P70" s="35">
        <f>SUM(P66:P69)</f>
        <v>154</v>
      </c>
      <c r="S70" s="36">
        <f>SUM(S66:S69)</f>
        <v>172.00000000000006</v>
      </c>
      <c r="V70" s="37">
        <f>SUM(V66:V69)</f>
        <v>194</v>
      </c>
      <c r="AA70" s="86">
        <f>SUM(AA66:AA69)</f>
        <v>461</v>
      </c>
      <c r="AB70" s="87"/>
      <c r="AC70" s="88">
        <f>SUM(AC66:AC69)</f>
        <v>1050.0000000000002</v>
      </c>
      <c r="AD70" s="51">
        <f>SUM(AD66:AD69)</f>
        <v>1616</v>
      </c>
      <c r="AF70" s="99"/>
      <c r="AG70" s="5"/>
    </row>
    <row r="71" spans="1:33" x14ac:dyDescent="0.3">
      <c r="G71" s="32"/>
      <c r="J71" s="33"/>
      <c r="M71" s="34"/>
      <c r="P71" s="35"/>
      <c r="S71" s="36"/>
      <c r="V71" s="37"/>
      <c r="W71" s="109"/>
      <c r="X71" s="109"/>
      <c r="Y71" s="109"/>
      <c r="Z71" s="109"/>
      <c r="AA71" s="86"/>
      <c r="AB71" s="87"/>
      <c r="AC71" s="88"/>
      <c r="AD71" s="51"/>
      <c r="AF71" s="99"/>
      <c r="AG71" s="5"/>
    </row>
    <row r="72" spans="1:33" x14ac:dyDescent="0.3">
      <c r="A72" s="104">
        <v>2021</v>
      </c>
      <c r="B72" s="104" t="s">
        <v>115</v>
      </c>
      <c r="C72" s="104" t="s">
        <v>116</v>
      </c>
      <c r="D72" s="104" t="s">
        <v>117</v>
      </c>
      <c r="E72" s="10" t="s">
        <v>11</v>
      </c>
      <c r="F72" s="31">
        <f>IF(E72=" ",0,MAXA(VLOOKUP(E72,E$23:F$49,2),0))</f>
        <v>1324</v>
      </c>
      <c r="G72" s="32">
        <f>IF(F72=0,0,MAXA(VLOOKUP(F72,F$23:G$49,2),0))</f>
        <v>50</v>
      </c>
      <c r="H72" s="13" t="s">
        <v>14</v>
      </c>
      <c r="I72" s="31">
        <f>IF(H72=" ",0,MAXA(VLOOKUP(H72,H$23:I$49,2),0))</f>
        <v>1432</v>
      </c>
      <c r="J72" s="33">
        <f>IF(I72=0,0,MAXA(VLOOKUP(I72,I$23:J$49,2),0))</f>
        <v>38</v>
      </c>
      <c r="K72" s="15" t="s">
        <v>31</v>
      </c>
      <c r="L72" s="31">
        <f>IF(K72=" ",0,MAXA(VLOOKUP(K72,K$23:L$49,2),0))</f>
        <v>4321</v>
      </c>
      <c r="M72" s="34">
        <f>IF(L72=0,0,MAXA(VLOOKUP(L72,L$23:M$49,2),0))</f>
        <v>30.000000000000043</v>
      </c>
      <c r="N72" s="17" t="s">
        <v>25</v>
      </c>
      <c r="O72" s="31">
        <f>IF(N72=" ",0,MAXA(VLOOKUP(N72,N$23:O$49,2),0))</f>
        <v>3412</v>
      </c>
      <c r="P72" s="35">
        <f>IF(O72=0,0,MAXA(VLOOKUP(O72,O$23:P$49,2),0))</f>
        <v>36</v>
      </c>
      <c r="Q72" s="19" t="s">
        <v>9</v>
      </c>
      <c r="R72" s="31">
        <f>IF(Q72=" ",0,MAXA(VLOOKUP(Q72,Q$23:R$49,2),0))</f>
        <v>1234</v>
      </c>
      <c r="S72" s="36">
        <f>IF(R72=0,0,MAXA(VLOOKUP(R72,R$23:S$49,2),0))</f>
        <v>43.000000000000028</v>
      </c>
      <c r="T72" s="21" t="s">
        <v>11</v>
      </c>
      <c r="U72" s="31">
        <f>IF(T72=" ",0,MAXA(VLOOKUP(T72,T$23:U$49,2),0))</f>
        <v>1324</v>
      </c>
      <c r="V72" s="37">
        <f>IF(U72=0,0,MAXA(VLOOKUP(U72,U$23:V$49,2),0))</f>
        <v>42</v>
      </c>
      <c r="W72" s="23">
        <v>15</v>
      </c>
      <c r="X72" s="24">
        <v>25</v>
      </c>
      <c r="Y72" s="25">
        <v>31</v>
      </c>
      <c r="Z72" s="26">
        <v>27</v>
      </c>
      <c r="AA72" s="86">
        <f t="shared" si="0"/>
        <v>83</v>
      </c>
      <c r="AB72" s="87">
        <f t="shared" si="1"/>
        <v>15</v>
      </c>
      <c r="AC72" s="88">
        <f t="shared" si="2"/>
        <v>239.00000000000009</v>
      </c>
      <c r="AD72" s="51">
        <f t="shared" si="3"/>
        <v>337.00000000000011</v>
      </c>
      <c r="AF72" s="99"/>
      <c r="AG72" s="5"/>
    </row>
    <row r="73" spans="1:33" ht="15.6" x14ac:dyDescent="0.3">
      <c r="A73" s="104">
        <v>2022</v>
      </c>
      <c r="B73" s="104" t="s">
        <v>118</v>
      </c>
      <c r="C73" s="104" t="s">
        <v>119</v>
      </c>
      <c r="D73" s="104" t="s">
        <v>117</v>
      </c>
      <c r="E73" s="10" t="s">
        <v>13</v>
      </c>
      <c r="F73" s="31">
        <f>IF(E73=" ",0,MAXA(VLOOKUP(E73,E$23:F$49,2),0))</f>
        <v>1423</v>
      </c>
      <c r="G73" s="32">
        <f>IF(F73=0,0,MAXA(VLOOKUP(F73,F$23:G$49,2),0))</f>
        <v>38.000000000000028</v>
      </c>
      <c r="H73" s="13" t="s">
        <v>19</v>
      </c>
      <c r="I73" s="31">
        <f>IF(H73=" ",0,MAXA(VLOOKUP(H73,H$23:I$49,2),0))</f>
        <v>2413</v>
      </c>
      <c r="J73" s="33">
        <f>IF(I73=0,0,MAXA(VLOOKUP(I73,I$23:J$49,2),0))</f>
        <v>26.000000000000021</v>
      </c>
      <c r="K73" s="15" t="s">
        <v>11</v>
      </c>
      <c r="L73" s="31">
        <f>IF(K73=" ",0,MAXA(VLOOKUP(K73,K$23:L$49,2),0))</f>
        <v>1324</v>
      </c>
      <c r="M73" s="34">
        <f>IF(L73=0,0,MAXA(VLOOKUP(L73,L$23:M$49,2),0))</f>
        <v>42</v>
      </c>
      <c r="N73" s="17" t="s">
        <v>13</v>
      </c>
      <c r="O73" s="31">
        <f>IF(N73=" ",0,MAXA(VLOOKUP(N73,N$23:O$49,2),0))</f>
        <v>1423</v>
      </c>
      <c r="P73" s="35">
        <f>IF(O73=0,0,MAXA(VLOOKUP(O73,O$23:P$49,2),0))</f>
        <v>45</v>
      </c>
      <c r="Q73" s="19" t="s">
        <v>27</v>
      </c>
      <c r="R73" s="31">
        <f>IF(Q73=" ",0,MAXA(VLOOKUP(Q73,Q$23:R$49,2),0))</f>
        <v>4123</v>
      </c>
      <c r="S73" s="36">
        <f>IF(R73=0,0,MAXA(VLOOKUP(R73,R$23:S$49,2),0))</f>
        <v>38</v>
      </c>
      <c r="T73" s="21" t="s">
        <v>17</v>
      </c>
      <c r="U73" s="31">
        <f>IF(T73=" ",0,MAXA(VLOOKUP(T73,T$23:U$49,2),0))</f>
        <v>2314</v>
      </c>
      <c r="V73" s="37">
        <f>IF(U73=0,0,MAXA(VLOOKUP(U73,U$23:V$49,2),0))</f>
        <v>48</v>
      </c>
      <c r="W73" s="108">
        <v>25</v>
      </c>
      <c r="X73" s="108">
        <v>39</v>
      </c>
      <c r="Y73" s="108">
        <v>41</v>
      </c>
      <c r="Z73" s="108">
        <v>42</v>
      </c>
      <c r="AA73" s="86">
        <f t="shared" si="0"/>
        <v>122</v>
      </c>
      <c r="AB73" s="87">
        <f t="shared" si="1"/>
        <v>25</v>
      </c>
      <c r="AC73" s="88">
        <f t="shared" si="2"/>
        <v>237.00000000000006</v>
      </c>
      <c r="AD73" s="51">
        <f t="shared" si="3"/>
        <v>384.00000000000006</v>
      </c>
      <c r="AE73" s="9">
        <v>1154</v>
      </c>
      <c r="AF73" s="99">
        <v>8</v>
      </c>
      <c r="AG73" s="5"/>
    </row>
    <row r="74" spans="1:33" x14ac:dyDescent="0.3">
      <c r="A74" s="104">
        <v>2023</v>
      </c>
      <c r="B74" s="104" t="s">
        <v>120</v>
      </c>
      <c r="C74" s="104" t="s">
        <v>121</v>
      </c>
      <c r="D74" s="104" t="s">
        <v>117</v>
      </c>
      <c r="E74" s="10" t="s">
        <v>29</v>
      </c>
      <c r="F74" s="31">
        <f>IF(E74=" ",0,MAXA(VLOOKUP(E74,E$23:F$49,2),0))</f>
        <v>4213</v>
      </c>
      <c r="G74" s="32">
        <f>IF(F74=0,0,MAXA(VLOOKUP(F74,F$23:G$49,2),0))</f>
        <v>22.000000000000043</v>
      </c>
      <c r="H74" s="13" t="s">
        <v>19</v>
      </c>
      <c r="I74" s="31">
        <f>IF(H74=" ",0,MAXA(VLOOKUP(H74,H$23:I$49,2),0))</f>
        <v>2413</v>
      </c>
      <c r="J74" s="33">
        <f>IF(I74=0,0,MAXA(VLOOKUP(I74,I$23:J$49,2),0))</f>
        <v>26.000000000000021</v>
      </c>
      <c r="K74" s="15" t="s">
        <v>23</v>
      </c>
      <c r="L74" s="31">
        <f>IF(K74=" ",0,MAXA(VLOOKUP(K74,K$23:L$49,2),0))</f>
        <v>3214</v>
      </c>
      <c r="M74" s="34">
        <f>IF(L74=0,0,MAXA(VLOOKUP(L74,L$23:M$49,2),0))</f>
        <v>48</v>
      </c>
      <c r="N74" s="17" t="s">
        <v>13</v>
      </c>
      <c r="O74" s="31">
        <f>IF(N74=" ",0,MAXA(VLOOKUP(N74,N$23:O$49,2),0))</f>
        <v>1423</v>
      </c>
      <c r="P74" s="35">
        <f>IF(O74=0,0,MAXA(VLOOKUP(O74,O$23:P$49,2),0))</f>
        <v>45</v>
      </c>
      <c r="Q74" s="19" t="s">
        <v>16</v>
      </c>
      <c r="R74" s="31">
        <f>IF(Q74=" ",0,MAXA(VLOOKUP(Q74,Q$23:R$49,2),0))</f>
        <v>2143</v>
      </c>
      <c r="S74" s="36">
        <f>IF(R74=0,0,MAXA(VLOOKUP(R74,R$23:S$49,2),0))</f>
        <v>50</v>
      </c>
      <c r="T74" s="21" t="s">
        <v>9</v>
      </c>
      <c r="U74" s="31">
        <f>IF(T74=" ",0,MAXA(VLOOKUP(T74,T$23:U$49,2),0))</f>
        <v>1234</v>
      </c>
      <c r="V74" s="37">
        <f>IF(U74=0,0,MAXA(VLOOKUP(U74,U$23:V$49,2),0))</f>
        <v>47</v>
      </c>
      <c r="W74" s="23">
        <v>20</v>
      </c>
      <c r="X74" s="24">
        <v>38</v>
      </c>
      <c r="Y74" s="25">
        <v>40</v>
      </c>
      <c r="Z74" s="26">
        <v>35</v>
      </c>
      <c r="AA74" s="86">
        <f t="shared" si="0"/>
        <v>113</v>
      </c>
      <c r="AB74" s="87">
        <f t="shared" si="1"/>
        <v>20</v>
      </c>
      <c r="AC74" s="88">
        <f t="shared" si="2"/>
        <v>238.00000000000006</v>
      </c>
      <c r="AD74" s="51">
        <f t="shared" si="3"/>
        <v>371.00000000000006</v>
      </c>
      <c r="AF74" s="99"/>
      <c r="AG74" s="5"/>
    </row>
    <row r="75" spans="1:33" x14ac:dyDescent="0.3">
      <c r="A75" s="104">
        <v>2024</v>
      </c>
      <c r="B75" s="104" t="s">
        <v>122</v>
      </c>
      <c r="C75" s="104" t="s">
        <v>123</v>
      </c>
      <c r="D75" s="104" t="s">
        <v>117</v>
      </c>
      <c r="E75" s="10" t="s">
        <v>14</v>
      </c>
      <c r="F75" s="31">
        <f>IF(E75=" ",0,MAXA(VLOOKUP(E75,E$23:F$49,2),0))</f>
        <v>1432</v>
      </c>
      <c r="G75" s="32">
        <f>IF(F75=0,0,MAXA(VLOOKUP(F75,F$23:G$49,2),0))</f>
        <v>40.000000000000028</v>
      </c>
      <c r="H75" s="13" t="s">
        <v>23</v>
      </c>
      <c r="I75" s="31">
        <f>IF(H75=" ",0,MAXA(VLOOKUP(H75,H$23:I$49,2),0))</f>
        <v>3214</v>
      </c>
      <c r="J75" s="33">
        <f>IF(I75=0,0,MAXA(VLOOKUP(I75,I$23:J$49,2),0))</f>
        <v>38.000000000000014</v>
      </c>
      <c r="K75" s="15" t="s">
        <v>17</v>
      </c>
      <c r="L75" s="31">
        <f>IF(K75=" ",0,MAXA(VLOOKUP(K75,K$23:L$49,2),0))</f>
        <v>2314</v>
      </c>
      <c r="M75" s="34">
        <f>IF(L75=0,0,MAXA(VLOOKUP(L75,L$23:M$49,2),0))</f>
        <v>50</v>
      </c>
      <c r="N75" s="17" t="s">
        <v>11</v>
      </c>
      <c r="O75" s="31">
        <f>IF(N75=" ",0,MAXA(VLOOKUP(N75,N$23:O$49,2),0))</f>
        <v>1324</v>
      </c>
      <c r="P75" s="35">
        <f>IF(O75=0,0,MAXA(VLOOKUP(O75,O$23:P$49,2),0))</f>
        <v>41</v>
      </c>
      <c r="Q75" s="19" t="s">
        <v>18</v>
      </c>
      <c r="R75" s="31">
        <f>IF(Q75=" ",0,MAXA(VLOOKUP(Q75,Q$23:R$49,2),0))</f>
        <v>2341</v>
      </c>
      <c r="S75" s="36">
        <f>IF(R75=0,0,MAXA(VLOOKUP(R75,R$23:S$49,2),0))</f>
        <v>40.000000000000057</v>
      </c>
      <c r="T75" s="21" t="s">
        <v>9</v>
      </c>
      <c r="U75" s="31">
        <f>IF(T75=" ",0,MAXA(VLOOKUP(T75,T$23:U$49,2),0))</f>
        <v>1234</v>
      </c>
      <c r="V75" s="37">
        <f>IF(U75=0,0,MAXA(VLOOKUP(U75,U$23:V$49,2),0))</f>
        <v>47</v>
      </c>
      <c r="W75" s="23">
        <v>25</v>
      </c>
      <c r="X75" s="24">
        <v>39</v>
      </c>
      <c r="Y75" s="25">
        <v>36</v>
      </c>
      <c r="Z75" s="26">
        <v>43</v>
      </c>
      <c r="AA75" s="86">
        <f t="shared" si="0"/>
        <v>118</v>
      </c>
      <c r="AB75" s="87">
        <f t="shared" si="1"/>
        <v>25</v>
      </c>
      <c r="AC75" s="88">
        <f t="shared" si="2"/>
        <v>256.00000000000011</v>
      </c>
      <c r="AD75" s="51">
        <f t="shared" si="3"/>
        <v>399.00000000000011</v>
      </c>
      <c r="AF75" s="99"/>
      <c r="AG75" s="5"/>
    </row>
    <row r="76" spans="1:33" x14ac:dyDescent="0.3">
      <c r="B76" s="8" t="s">
        <v>52</v>
      </c>
      <c r="C76" s="8" t="s">
        <v>53</v>
      </c>
      <c r="G76" s="32">
        <f>SUM(G72:G75)</f>
        <v>150.00000000000011</v>
      </c>
      <c r="J76" s="33">
        <f>SUM(J72:J75)</f>
        <v>128.00000000000006</v>
      </c>
      <c r="M76" s="34">
        <f>SUM(M72:M75)</f>
        <v>170.00000000000006</v>
      </c>
      <c r="P76" s="35">
        <f>SUM(P72:P75)</f>
        <v>167</v>
      </c>
      <c r="S76" s="36">
        <f>SUM(S72:S75)</f>
        <v>171.00000000000009</v>
      </c>
      <c r="V76" s="37">
        <f>SUM(V72:V75)</f>
        <v>184</v>
      </c>
      <c r="AA76" s="86">
        <f>SUM(AA72:AA75)</f>
        <v>436</v>
      </c>
      <c r="AB76" s="87"/>
      <c r="AC76" s="88">
        <f>SUM(AC72:AC75)</f>
        <v>970.00000000000034</v>
      </c>
      <c r="AD76" s="51">
        <f>SUM(AD72:AD75)</f>
        <v>1491.0000000000005</v>
      </c>
      <c r="AF76" s="99"/>
      <c r="AG76" s="5"/>
    </row>
    <row r="77" spans="1:33" x14ac:dyDescent="0.3">
      <c r="G77" s="32"/>
      <c r="J77" s="33"/>
      <c r="M77" s="34"/>
      <c r="P77" s="35"/>
      <c r="S77" s="36"/>
      <c r="V77" s="37"/>
      <c r="W77" s="109"/>
      <c r="X77" s="109"/>
      <c r="Y77" s="109"/>
      <c r="Z77" s="109"/>
      <c r="AA77" s="86"/>
      <c r="AB77" s="87"/>
      <c r="AC77" s="88"/>
      <c r="AD77" s="51"/>
      <c r="AF77" s="99"/>
      <c r="AG77" s="5"/>
    </row>
    <row r="78" spans="1:33" x14ac:dyDescent="0.3">
      <c r="A78" s="104">
        <v>2031</v>
      </c>
      <c r="B78" s="104" t="s">
        <v>124</v>
      </c>
      <c r="C78" s="104" t="s">
        <v>125</v>
      </c>
      <c r="D78" s="104" t="s">
        <v>126</v>
      </c>
      <c r="E78" s="10" t="s">
        <v>14</v>
      </c>
      <c r="F78" s="31">
        <f>IF(E78=" ",0,MAXA(VLOOKUP(E78,E$23:F$49,2),0))</f>
        <v>1432</v>
      </c>
      <c r="G78" s="32">
        <f>IF(F78=0,0,MAXA(VLOOKUP(F78,F$23:G$49,2),0))</f>
        <v>40.000000000000028</v>
      </c>
      <c r="H78" s="13" t="s">
        <v>16</v>
      </c>
      <c r="I78" s="31">
        <f>IF(H78=" ",0,MAXA(VLOOKUP(H78,H$23:I$49,2),0))</f>
        <v>2143</v>
      </c>
      <c r="J78" s="33">
        <f>IF(I78=0,0,MAXA(VLOOKUP(I78,I$23:J$49,2),0))</f>
        <v>22.000000000000021</v>
      </c>
      <c r="K78" s="15" t="s">
        <v>24</v>
      </c>
      <c r="L78" s="31">
        <f>IF(K78=" ",0,MAXA(VLOOKUP(K78,K$23:L$49,2),0))</f>
        <v>3241</v>
      </c>
      <c r="M78" s="34">
        <f>IF(L78=0,0,MAXA(VLOOKUP(L78,L$23:M$49,2),0))</f>
        <v>44.000000000000014</v>
      </c>
      <c r="N78" s="17" t="s">
        <v>14</v>
      </c>
      <c r="O78" s="31">
        <f>IF(N78=" ",0,MAXA(VLOOKUP(N78,N$23:O$49,2),0))</f>
        <v>1432</v>
      </c>
      <c r="P78" s="35">
        <f>IF(O78=0,0,MAXA(VLOOKUP(O78,O$23:P$49,2),0))</f>
        <v>50</v>
      </c>
      <c r="Q78" s="19" t="s">
        <v>15</v>
      </c>
      <c r="R78" s="31">
        <f>IF(Q78=" ",0,MAXA(VLOOKUP(Q78,Q$23:R$49,2),0))</f>
        <v>2134</v>
      </c>
      <c r="S78" s="36">
        <f>IF(R78=0,0,MAXA(VLOOKUP(R78,R$23:S$49,2),0))</f>
        <v>47.000000000000028</v>
      </c>
      <c r="T78" s="21" t="s">
        <v>26</v>
      </c>
      <c r="U78" s="31">
        <f>IF(T78=" ",0,MAXA(VLOOKUP(T78,T$23:U$49,2),0))</f>
        <v>3421</v>
      </c>
      <c r="V78" s="37">
        <f>IF(U78=0,0,MAXA(VLOOKUP(U78,U$23:V$49,2),0))</f>
        <v>26</v>
      </c>
      <c r="W78" s="23">
        <v>20</v>
      </c>
      <c r="X78" s="24">
        <v>38</v>
      </c>
      <c r="Y78" s="25">
        <v>31</v>
      </c>
      <c r="Z78" s="26">
        <v>32</v>
      </c>
      <c r="AA78" s="86">
        <f t="shared" si="0"/>
        <v>101</v>
      </c>
      <c r="AB78" s="87">
        <f t="shared" si="1"/>
        <v>20</v>
      </c>
      <c r="AC78" s="88">
        <f t="shared" si="2"/>
        <v>229.00000000000009</v>
      </c>
      <c r="AD78" s="51">
        <f t="shared" si="3"/>
        <v>350.00000000000011</v>
      </c>
      <c r="AF78" s="99"/>
      <c r="AG78" s="5"/>
    </row>
    <row r="79" spans="1:33" x14ac:dyDescent="0.3">
      <c r="A79" s="104">
        <v>2032</v>
      </c>
      <c r="B79" s="104" t="s">
        <v>127</v>
      </c>
      <c r="C79" s="104" t="s">
        <v>128</v>
      </c>
      <c r="D79" s="104" t="s">
        <v>126</v>
      </c>
      <c r="E79" s="10" t="s">
        <v>27</v>
      </c>
      <c r="F79" s="31">
        <v>1342</v>
      </c>
      <c r="G79" s="32">
        <f>IF(F79=0,0,MAXA(VLOOKUP(F79,F$23:G$49,2),0))</f>
        <v>46.000000000000014</v>
      </c>
      <c r="H79" s="13" t="s">
        <v>28</v>
      </c>
      <c r="I79" s="31">
        <f>IF(H79=" ",0,MAXA(VLOOKUP(H79,H$23:I$49,2),0))</f>
        <v>4132</v>
      </c>
      <c r="J79" s="33">
        <f>IF(I79=0,0,MAXA(VLOOKUP(I79,I$23:J$49,2),0))</f>
        <v>42</v>
      </c>
      <c r="K79" s="15" t="s">
        <v>21</v>
      </c>
      <c r="L79" s="31">
        <f>IF(K79=" ",0,MAXA(VLOOKUP(K79,K$23:L$49,2),0))</f>
        <v>3124</v>
      </c>
      <c r="M79" s="34">
        <f>IF(L79=0,0,MAXA(VLOOKUP(L79,L$23:M$49,2),0))</f>
        <v>44</v>
      </c>
      <c r="N79" s="17" t="s">
        <v>22</v>
      </c>
      <c r="O79" s="31">
        <f>IF(N79=" ",0,MAXA(VLOOKUP(N79,N$23:O$49,2),0))</f>
        <v>3142</v>
      </c>
      <c r="P79" s="35">
        <f>IF(O79=0,0,MAXA(VLOOKUP(O79,O$23:P$49,2),0))</f>
        <v>41</v>
      </c>
      <c r="Q79" s="19" t="s">
        <v>12</v>
      </c>
      <c r="R79" s="31">
        <f>IF(Q79=" ",0,MAXA(VLOOKUP(Q79,Q$23:R$49,2),0))</f>
        <v>1342</v>
      </c>
      <c r="S79" s="36">
        <f>IF(R79=0,0,MAXA(VLOOKUP(R79,R$23:S$49,2),0))</f>
        <v>28.000000000000057</v>
      </c>
      <c r="T79" s="21" t="s">
        <v>21</v>
      </c>
      <c r="U79" s="31">
        <f>IF(T79=" ",0,MAXA(VLOOKUP(T79,T$23:U$49,2),0))</f>
        <v>3124</v>
      </c>
      <c r="V79" s="37">
        <f>IF(U79=0,0,MAXA(VLOOKUP(U79,U$23:V$49,2),0))</f>
        <v>40</v>
      </c>
      <c r="W79" s="23">
        <v>15</v>
      </c>
      <c r="X79" s="24">
        <v>36</v>
      </c>
      <c r="Y79" s="25">
        <v>30</v>
      </c>
      <c r="Z79" s="26">
        <v>30</v>
      </c>
      <c r="AA79" s="86">
        <f t="shared" si="0"/>
        <v>96</v>
      </c>
      <c r="AB79" s="87">
        <f t="shared" si="1"/>
        <v>15</v>
      </c>
      <c r="AC79" s="88">
        <f t="shared" si="2"/>
        <v>241.00000000000006</v>
      </c>
      <c r="AD79" s="51">
        <f t="shared" si="3"/>
        <v>352.00000000000006</v>
      </c>
      <c r="AE79" s="9">
        <v>1082</v>
      </c>
      <c r="AF79" s="99">
        <v>11</v>
      </c>
      <c r="AG79" s="5"/>
    </row>
    <row r="80" spans="1:33" x14ac:dyDescent="0.3">
      <c r="A80" s="104">
        <v>2033</v>
      </c>
      <c r="B80" s="106" t="s">
        <v>188</v>
      </c>
      <c r="C80" s="106" t="s">
        <v>189</v>
      </c>
      <c r="D80" s="104" t="s">
        <v>126</v>
      </c>
      <c r="E80" s="10" t="s">
        <v>13</v>
      </c>
      <c r="F80" s="31">
        <v>2314</v>
      </c>
      <c r="G80" s="32">
        <f>IF(F80=0,0,MAXA(VLOOKUP(F80,F$23:G$49,2),0))</f>
        <v>38</v>
      </c>
      <c r="H80" s="13" t="s">
        <v>14</v>
      </c>
      <c r="I80" s="31">
        <f>IF(H80=" ",0,MAXA(VLOOKUP(H80,H$23:I$49,2),0))</f>
        <v>1432</v>
      </c>
      <c r="J80" s="33">
        <f>IF(I80=0,0,MAXA(VLOOKUP(I80,I$23:J$49,2),0))</f>
        <v>38</v>
      </c>
      <c r="K80" s="15" t="s">
        <v>11</v>
      </c>
      <c r="L80" s="31">
        <f>IF(K80=" ",0,MAXA(VLOOKUP(K80,K$23:L$49,2),0))</f>
        <v>1324</v>
      </c>
      <c r="M80" s="34">
        <f>IF(L80=0,0,MAXA(VLOOKUP(L80,L$23:M$49,2),0))</f>
        <v>42</v>
      </c>
      <c r="N80" s="17" t="s">
        <v>22</v>
      </c>
      <c r="O80" s="31">
        <f>IF(N80=" ",0,MAXA(VLOOKUP(N80,N$23:O$49,2),0))</f>
        <v>3142</v>
      </c>
      <c r="P80" s="35">
        <f>IF(O80=0,0,MAXA(VLOOKUP(O80,O$23:P$49,2),0))</f>
        <v>41</v>
      </c>
      <c r="Q80" s="19" t="s">
        <v>17</v>
      </c>
      <c r="R80" s="31">
        <f>IF(Q80=" ",0,MAXA(VLOOKUP(Q80,Q$23:R$49,2),0))</f>
        <v>2314</v>
      </c>
      <c r="S80" s="36">
        <f>IF(R80=0,0,MAXA(VLOOKUP(R80,R$23:S$49,2),0))</f>
        <v>42.000000000000057</v>
      </c>
      <c r="T80" s="21" t="s">
        <v>23</v>
      </c>
      <c r="U80" s="31">
        <f>IF(T80=" ",0,MAXA(VLOOKUP(T80,T$23:U$49,2),0))</f>
        <v>3214</v>
      </c>
      <c r="V80" s="37">
        <f>IF(U80=0,0,MAXA(VLOOKUP(U80,U$23:V$49,2),0))</f>
        <v>43</v>
      </c>
      <c r="W80" s="23">
        <v>15</v>
      </c>
      <c r="X80" s="24">
        <v>25</v>
      </c>
      <c r="Y80" s="25">
        <v>30</v>
      </c>
      <c r="Z80" s="26">
        <v>35</v>
      </c>
      <c r="AA80" s="86">
        <f t="shared" si="0"/>
        <v>90</v>
      </c>
      <c r="AB80" s="87">
        <f t="shared" si="1"/>
        <v>15</v>
      </c>
      <c r="AC80" s="88">
        <f t="shared" si="2"/>
        <v>244.00000000000006</v>
      </c>
      <c r="AD80" s="51">
        <f t="shared" si="3"/>
        <v>349.00000000000006</v>
      </c>
      <c r="AF80" s="99"/>
      <c r="AG80" s="5"/>
    </row>
    <row r="81" spans="1:33" x14ac:dyDescent="0.3">
      <c r="A81" s="104">
        <v>2034</v>
      </c>
      <c r="B81" s="104" t="s">
        <v>129</v>
      </c>
      <c r="C81" s="104" t="s">
        <v>130</v>
      </c>
      <c r="D81" s="104" t="s">
        <v>126</v>
      </c>
      <c r="E81" s="10" t="s">
        <v>16</v>
      </c>
      <c r="F81" s="31">
        <f>IF(E81=" ",0,MAXA(VLOOKUP(E81,E$23:F$49,2),0))</f>
        <v>2143</v>
      </c>
      <c r="G81" s="32">
        <f>IF(F81=0,0,MAXA(VLOOKUP(F81,F$23:G$49,2),0))</f>
        <v>36.000000000000014</v>
      </c>
      <c r="H81" s="13" t="s">
        <v>4</v>
      </c>
      <c r="I81" s="31">
        <f>IF(H81=" ",0,MAXA(VLOOKUP(H81,H$23:I$49,2),0))</f>
        <v>4231</v>
      </c>
      <c r="J81" s="33">
        <f>IF(I81=0,0,MAXA(VLOOKUP(I81,I$23:J$49,2),0))</f>
        <v>38.000000000000014</v>
      </c>
      <c r="K81" s="15" t="s">
        <v>21</v>
      </c>
      <c r="L81" s="31">
        <f>IF(K81=" ",0,MAXA(VLOOKUP(K81,K$23:L$49,2),0))</f>
        <v>3124</v>
      </c>
      <c r="M81" s="34">
        <f>IF(L81=0,0,MAXA(VLOOKUP(L81,L$23:M$49,2),0))</f>
        <v>44</v>
      </c>
      <c r="N81" s="17" t="s">
        <v>22</v>
      </c>
      <c r="O81" s="31">
        <f>IF(N81=" ",0,MAXA(VLOOKUP(N81,N$23:O$49,2),0))</f>
        <v>3142</v>
      </c>
      <c r="P81" s="35">
        <f>IF(O81=0,0,MAXA(VLOOKUP(O81,O$23:P$49,2),0))</f>
        <v>41</v>
      </c>
      <c r="Q81" s="19" t="s">
        <v>27</v>
      </c>
      <c r="R81" s="31">
        <f>IF(Q81=" ",0,MAXA(VLOOKUP(Q81,Q$23:R$49,2),0))</f>
        <v>4123</v>
      </c>
      <c r="S81" s="36">
        <f>IF(R81=0,0,MAXA(VLOOKUP(R81,R$23:S$49,2),0))</f>
        <v>38</v>
      </c>
      <c r="T81" s="21" t="s">
        <v>9</v>
      </c>
      <c r="U81" s="31">
        <f>IF(T81=" ",0,MAXA(VLOOKUP(T81,T$23:U$49,2),0))</f>
        <v>1234</v>
      </c>
      <c r="V81" s="37">
        <f>IF(U81=0,0,MAXA(VLOOKUP(U81,U$23:V$49,2),0))</f>
        <v>47</v>
      </c>
      <c r="W81" s="23">
        <v>15</v>
      </c>
      <c r="X81" s="24">
        <v>39</v>
      </c>
      <c r="Y81" s="25">
        <v>41</v>
      </c>
      <c r="Z81" s="26">
        <v>41</v>
      </c>
      <c r="AA81" s="86">
        <f t="shared" si="0"/>
        <v>121</v>
      </c>
      <c r="AB81" s="87">
        <f t="shared" si="1"/>
        <v>15</v>
      </c>
      <c r="AC81" s="88">
        <f t="shared" si="2"/>
        <v>244.00000000000003</v>
      </c>
      <c r="AD81" s="51">
        <f t="shared" si="3"/>
        <v>380</v>
      </c>
      <c r="AF81" s="99"/>
      <c r="AG81" s="5"/>
    </row>
    <row r="82" spans="1:33" x14ac:dyDescent="0.3">
      <c r="B82" s="8" t="s">
        <v>52</v>
      </c>
      <c r="C82" s="8" t="s">
        <v>53</v>
      </c>
      <c r="G82" s="32">
        <f>SUM(G78:G81)</f>
        <v>160.00000000000006</v>
      </c>
      <c r="J82" s="33">
        <f>SUM(J78:J81)</f>
        <v>140.00000000000006</v>
      </c>
      <c r="M82" s="34">
        <f>SUM(M78:M81)</f>
        <v>174</v>
      </c>
      <c r="P82" s="35">
        <f>SUM(P78:P81)</f>
        <v>173</v>
      </c>
      <c r="S82" s="36">
        <f>SUM(S78:S81)</f>
        <v>155.00000000000014</v>
      </c>
      <c r="V82" s="37">
        <f>SUM(V78:V81)</f>
        <v>156</v>
      </c>
      <c r="W82" s="110"/>
      <c r="X82" s="110"/>
      <c r="Y82" s="110"/>
      <c r="Z82" s="110"/>
      <c r="AA82" s="86">
        <f>SUM(AA78:AA81)</f>
        <v>408</v>
      </c>
      <c r="AB82" s="87"/>
      <c r="AC82" s="88">
        <f>SUM(AC78:AC81)</f>
        <v>958.00000000000023</v>
      </c>
      <c r="AD82" s="51">
        <f>SUM(AD78:AD81)</f>
        <v>1431.0000000000002</v>
      </c>
      <c r="AF82" s="99"/>
      <c r="AG82" s="5"/>
    </row>
    <row r="83" spans="1:33" x14ac:dyDescent="0.3">
      <c r="G83" s="32"/>
      <c r="J83" s="33"/>
      <c r="M83" s="34"/>
      <c r="P83" s="35"/>
      <c r="S83" s="36"/>
      <c r="V83" s="37"/>
      <c r="W83" s="110"/>
      <c r="X83" s="110"/>
      <c r="Y83" s="110"/>
      <c r="Z83" s="110"/>
      <c r="AA83" s="86"/>
      <c r="AB83" s="87"/>
      <c r="AC83" s="88"/>
      <c r="AD83" s="51"/>
      <c r="AF83" s="99"/>
      <c r="AG83" s="5"/>
    </row>
    <row r="84" spans="1:33" x14ac:dyDescent="0.3">
      <c r="A84" s="104">
        <v>2041</v>
      </c>
      <c r="B84" s="104" t="s">
        <v>131</v>
      </c>
      <c r="C84" s="104" t="s">
        <v>132</v>
      </c>
      <c r="D84" s="104" t="s">
        <v>133</v>
      </c>
      <c r="E84" s="10" t="s">
        <v>30</v>
      </c>
      <c r="F84" s="31">
        <v>4213</v>
      </c>
      <c r="G84" s="32">
        <f>IF(F84=0,0,MAXA(VLOOKUP(F84,F$23:G$49,2),0))</f>
        <v>22.000000000000043</v>
      </c>
      <c r="H84" s="13" t="s">
        <v>15</v>
      </c>
      <c r="I84" s="31">
        <f>IF(H84=" ",0,MAXA(VLOOKUP(H84,H$23:I$49,2),0))</f>
        <v>2134</v>
      </c>
      <c r="J84" s="33">
        <f>IF(I84=0,0,MAXA(VLOOKUP(I84,I$23:J$49,2),0))</f>
        <v>24.000000000000021</v>
      </c>
      <c r="K84" s="15" t="s">
        <v>15</v>
      </c>
      <c r="L84" s="31">
        <f>IF(K84=" ",0,MAXA(VLOOKUP(K84,K$23:L$49,2),0))</f>
        <v>2134</v>
      </c>
      <c r="M84" s="34">
        <f>IF(L84=0,0,MAXA(VLOOKUP(L84,L$23:M$49,2),0))</f>
        <v>48</v>
      </c>
      <c r="N84" s="17" t="s">
        <v>12</v>
      </c>
      <c r="O84" s="31">
        <f>IF(N84=" ",0,MAXA(VLOOKUP(N84,N$23:O$49,2),0))</f>
        <v>1342</v>
      </c>
      <c r="P84" s="35">
        <f>IF(O84=0,0,MAXA(VLOOKUP(O84,O$23:P$49,2),0))</f>
        <v>48</v>
      </c>
      <c r="Q84" s="19" t="s">
        <v>29</v>
      </c>
      <c r="R84" s="31">
        <f>IF(Q84=" ",0,MAXA(VLOOKUP(Q84,Q$23:R$49,2),0))</f>
        <v>4213</v>
      </c>
      <c r="S84" s="36">
        <f>IF(R84=0,0,MAXA(VLOOKUP(R84,R$23:S$49,2),0))</f>
        <v>42</v>
      </c>
      <c r="T84" s="21" t="s">
        <v>15</v>
      </c>
      <c r="U84" s="31">
        <f>IF(T84=" ",0,MAXA(VLOOKUP(T84,T$23:U$49,2),0))</f>
        <v>2134</v>
      </c>
      <c r="V84" s="37">
        <f>IF(U84=0,0,MAXA(VLOOKUP(U84,U$23:V$49,2),0))</f>
        <v>50</v>
      </c>
      <c r="W84" s="23">
        <v>40</v>
      </c>
      <c r="X84" s="24">
        <v>40</v>
      </c>
      <c r="Y84" s="25">
        <v>43</v>
      </c>
      <c r="Z84" s="26">
        <v>36</v>
      </c>
      <c r="AA84" s="86">
        <f t="shared" si="0"/>
        <v>119</v>
      </c>
      <c r="AB84" s="87">
        <f t="shared" si="1"/>
        <v>40</v>
      </c>
      <c r="AC84" s="88">
        <f t="shared" ref="AC84:AC87" si="4">SUM(G84,J84,M84,P84,S84,V84)</f>
        <v>234.00000000000006</v>
      </c>
      <c r="AD84" s="51">
        <f t="shared" ref="AD84:AD87" si="5">SUM(AA84,AB84,AC84)</f>
        <v>393.00000000000006</v>
      </c>
      <c r="AF84" s="99"/>
      <c r="AG84" s="5"/>
    </row>
    <row r="85" spans="1:33" x14ac:dyDescent="0.3">
      <c r="A85" s="104">
        <v>2042</v>
      </c>
      <c r="B85" s="104" t="s">
        <v>134</v>
      </c>
      <c r="C85" s="104" t="s">
        <v>135</v>
      </c>
      <c r="D85" s="104" t="s">
        <v>133</v>
      </c>
      <c r="E85" s="10" t="s">
        <v>28</v>
      </c>
      <c r="F85" s="31">
        <f t="shared" ref="F85:F86" si="6">IF(E85=" ",0,MAXA(VLOOKUP(E85,E$23:F$49,2),0))</f>
        <v>4132</v>
      </c>
      <c r="G85" s="32">
        <f t="shared" ref="G85:G86" si="7">IF(F85=0,0,MAXA(VLOOKUP(F85,F$23:G$49,2),0))</f>
        <v>30.000000000000043</v>
      </c>
      <c r="H85" s="13" t="s">
        <v>28</v>
      </c>
      <c r="I85" s="31">
        <f t="shared" ref="I85:I86" si="8">IF(H85=" ",0,MAXA(VLOOKUP(H85,H$23:I$49,2),0))</f>
        <v>4132</v>
      </c>
      <c r="J85" s="33">
        <f t="shared" ref="J85:J86" si="9">IF(I85=0,0,MAXA(VLOOKUP(I85,I$23:J$49,2),0))</f>
        <v>42</v>
      </c>
      <c r="K85" s="15" t="s">
        <v>17</v>
      </c>
      <c r="L85" s="31">
        <f t="shared" ref="L85:L86" si="10">IF(K85=" ",0,MAXA(VLOOKUP(K85,K$23:L$49,2),0))</f>
        <v>2314</v>
      </c>
      <c r="M85" s="34">
        <f t="shared" ref="M85:M86" si="11">IF(L85=0,0,MAXA(VLOOKUP(L85,L$23:M$49,2),0))</f>
        <v>50</v>
      </c>
      <c r="N85" s="17" t="s">
        <v>12</v>
      </c>
      <c r="O85" s="31">
        <f t="shared" ref="O85:O86" si="12">IF(N85=" ",0,MAXA(VLOOKUP(N85,N$23:O$49,2),0))</f>
        <v>1342</v>
      </c>
      <c r="P85" s="35">
        <f t="shared" ref="P85:P86" si="13">IF(O85=0,0,MAXA(VLOOKUP(O85,O$23:P$49,2),0))</f>
        <v>48</v>
      </c>
      <c r="Q85" s="19" t="s">
        <v>20</v>
      </c>
      <c r="R85" s="31">
        <f t="shared" ref="R85:R86" si="14">IF(Q85=" ",0,MAXA(VLOOKUP(Q85,Q$23:R$49,2),0))</f>
        <v>2431</v>
      </c>
      <c r="S85" s="36">
        <f t="shared" ref="S85:S86" si="15">IF(R85=0,0,MAXA(VLOOKUP(R85,R$23:S$49,2),0))</f>
        <v>43.000000000000028</v>
      </c>
      <c r="T85" s="21" t="s">
        <v>15</v>
      </c>
      <c r="U85" s="31">
        <f t="shared" ref="U85:U86" si="16">IF(T85=" ",0,MAXA(VLOOKUP(T85,T$23:U$49,2),0))</f>
        <v>2134</v>
      </c>
      <c r="V85" s="37">
        <f t="shared" ref="V85:V86" si="17">IF(U85=0,0,MAXA(VLOOKUP(U85,U$23:V$49,2),0))</f>
        <v>50</v>
      </c>
      <c r="W85" s="23">
        <v>45</v>
      </c>
      <c r="X85" s="24">
        <v>34</v>
      </c>
      <c r="Y85" s="25">
        <v>35</v>
      </c>
      <c r="Z85" s="26">
        <v>40</v>
      </c>
      <c r="AA85" s="86">
        <f t="shared" si="0"/>
        <v>109</v>
      </c>
      <c r="AB85" s="87">
        <f t="shared" si="1"/>
        <v>45</v>
      </c>
      <c r="AC85" s="88">
        <f t="shared" si="4"/>
        <v>263.00000000000011</v>
      </c>
      <c r="AD85" s="51">
        <f t="shared" si="5"/>
        <v>417.00000000000011</v>
      </c>
      <c r="AE85" s="9">
        <v>1215</v>
      </c>
      <c r="AF85" s="99">
        <v>3</v>
      </c>
      <c r="AG85" s="5" t="s">
        <v>214</v>
      </c>
    </row>
    <row r="86" spans="1:33" x14ac:dyDescent="0.3">
      <c r="A86" s="104">
        <v>2043</v>
      </c>
      <c r="B86" s="104" t="s">
        <v>136</v>
      </c>
      <c r="C86" s="104" t="s">
        <v>137</v>
      </c>
      <c r="D86" s="104" t="s">
        <v>133</v>
      </c>
      <c r="E86" s="10" t="s">
        <v>28</v>
      </c>
      <c r="F86" s="31">
        <f t="shared" si="6"/>
        <v>4132</v>
      </c>
      <c r="G86" s="32">
        <f t="shared" si="7"/>
        <v>30.000000000000043</v>
      </c>
      <c r="H86" s="13" t="s">
        <v>31</v>
      </c>
      <c r="I86" s="31">
        <f t="shared" si="8"/>
        <v>4321</v>
      </c>
      <c r="J86" s="33">
        <f t="shared" si="9"/>
        <v>46.000000000000007</v>
      </c>
      <c r="K86" s="15" t="s">
        <v>19</v>
      </c>
      <c r="L86" s="31">
        <f t="shared" si="10"/>
        <v>2413</v>
      </c>
      <c r="M86" s="34">
        <f t="shared" si="11"/>
        <v>38.000000000000028</v>
      </c>
      <c r="N86" s="17" t="s">
        <v>14</v>
      </c>
      <c r="O86" s="31">
        <f t="shared" si="12"/>
        <v>1432</v>
      </c>
      <c r="P86" s="35">
        <f t="shared" si="13"/>
        <v>50</v>
      </c>
      <c r="Q86" s="19" t="s">
        <v>24</v>
      </c>
      <c r="R86" s="31">
        <f t="shared" si="14"/>
        <v>3241</v>
      </c>
      <c r="S86" s="36">
        <f t="shared" si="15"/>
        <v>31.000000000000085</v>
      </c>
      <c r="T86" s="21" t="s">
        <v>12</v>
      </c>
      <c r="U86" s="31">
        <f t="shared" si="16"/>
        <v>1342</v>
      </c>
      <c r="V86" s="37">
        <f t="shared" si="17"/>
        <v>32</v>
      </c>
      <c r="W86" s="23">
        <v>15</v>
      </c>
      <c r="X86" s="24">
        <v>33</v>
      </c>
      <c r="Y86" s="25">
        <v>31</v>
      </c>
      <c r="Z86" s="26">
        <v>37</v>
      </c>
      <c r="AA86" s="86">
        <f t="shared" si="0"/>
        <v>101</v>
      </c>
      <c r="AB86" s="87">
        <f t="shared" si="1"/>
        <v>15</v>
      </c>
      <c r="AC86" s="88">
        <f t="shared" si="4"/>
        <v>227.00000000000017</v>
      </c>
      <c r="AD86" s="51">
        <f t="shared" si="5"/>
        <v>343.00000000000017</v>
      </c>
      <c r="AF86" s="99"/>
      <c r="AG86" s="5"/>
    </row>
    <row r="87" spans="1:33" x14ac:dyDescent="0.3">
      <c r="A87" s="104">
        <v>2044</v>
      </c>
      <c r="B87" s="104" t="s">
        <v>138</v>
      </c>
      <c r="C87" s="104" t="s">
        <v>139</v>
      </c>
      <c r="D87" s="104" t="s">
        <v>133</v>
      </c>
      <c r="E87" s="10" t="s">
        <v>14</v>
      </c>
      <c r="F87" s="31">
        <f>IF(E87=" ",0,MAXA(VLOOKUP(E87,E$23:F$49,2),0))</f>
        <v>1432</v>
      </c>
      <c r="G87" s="32">
        <f>IF(F87=0,0,MAXA(VLOOKUP(F87,F$23:G$49,2),0))</f>
        <v>40.000000000000028</v>
      </c>
      <c r="H87" s="13" t="s">
        <v>26</v>
      </c>
      <c r="I87" s="31">
        <f>IF(H87=" ",0,MAXA(VLOOKUP(H87,H$23:I$49,2),0))</f>
        <v>3421</v>
      </c>
      <c r="J87" s="33">
        <f>IF(I87=0,0,MAXA(VLOOKUP(I87,I$23:J$49,2),0))</f>
        <v>48.000000000000007</v>
      </c>
      <c r="K87" s="15" t="s">
        <v>23</v>
      </c>
      <c r="L87" s="31">
        <f>IF(K87=" ",0,MAXA(VLOOKUP(K87,K$23:L$49,2),0))</f>
        <v>3214</v>
      </c>
      <c r="M87" s="34">
        <f>IF(L87=0,0,MAXA(VLOOKUP(L87,L$23:M$49,2),0))</f>
        <v>48</v>
      </c>
      <c r="N87" s="17" t="s">
        <v>12</v>
      </c>
      <c r="O87" s="31">
        <f>IF(N87=" ",0,MAXA(VLOOKUP(N87,N$23:O$49,2),0))</f>
        <v>1342</v>
      </c>
      <c r="P87" s="35">
        <f>IF(O87=0,0,MAXA(VLOOKUP(O87,O$23:P$49,2),0))</f>
        <v>48</v>
      </c>
      <c r="Q87" s="19" t="s">
        <v>26</v>
      </c>
      <c r="R87" s="31">
        <f>IF(Q87=" ",0,MAXA(VLOOKUP(Q87,Q$23:R$49,2),0))</f>
        <v>3421</v>
      </c>
      <c r="S87" s="36">
        <f>IF(R87=0,0,MAXA(VLOOKUP(R87,R$23:S$49,2),0))</f>
        <v>25.000000000000085</v>
      </c>
      <c r="T87" s="21" t="s">
        <v>9</v>
      </c>
      <c r="U87" s="31">
        <f>IF(T87=" ",0,MAXA(VLOOKUP(T87,T$23:U$49,2),0))</f>
        <v>1234</v>
      </c>
      <c r="V87" s="37">
        <f>IF(U87=0,0,MAXA(VLOOKUP(U87,U$23:V$49,2),0))</f>
        <v>47</v>
      </c>
      <c r="W87" s="110">
        <v>30</v>
      </c>
      <c r="X87" s="110">
        <v>38</v>
      </c>
      <c r="Y87" s="110">
        <v>37</v>
      </c>
      <c r="Z87" s="110">
        <v>44</v>
      </c>
      <c r="AA87" s="86">
        <f t="shared" si="0"/>
        <v>119</v>
      </c>
      <c r="AB87" s="87">
        <f t="shared" si="1"/>
        <v>30</v>
      </c>
      <c r="AC87" s="88">
        <f t="shared" si="4"/>
        <v>256.00000000000011</v>
      </c>
      <c r="AD87" s="51">
        <f t="shared" si="5"/>
        <v>405.00000000000011</v>
      </c>
      <c r="AF87" s="99"/>
      <c r="AG87" s="5"/>
    </row>
    <row r="88" spans="1:33" x14ac:dyDescent="0.3">
      <c r="B88" s="8" t="s">
        <v>52</v>
      </c>
      <c r="C88" s="8" t="s">
        <v>53</v>
      </c>
      <c r="G88" s="32">
        <f>SUM(G84:G84)</f>
        <v>22.000000000000043</v>
      </c>
      <c r="J88" s="33">
        <f>SUM(J84:J84)</f>
        <v>24.000000000000021</v>
      </c>
      <c r="M88" s="34">
        <f>SUM(M84:M84)</f>
        <v>48</v>
      </c>
      <c r="P88" s="35">
        <f>SUM(P84:P84)</f>
        <v>48</v>
      </c>
      <c r="S88" s="36">
        <f>SUM(S84:S84)</f>
        <v>42</v>
      </c>
      <c r="V88" s="37">
        <f>SUM(V84:V84)</f>
        <v>50</v>
      </c>
      <c r="W88" s="110"/>
      <c r="X88" s="110"/>
      <c r="Y88" s="110"/>
      <c r="Z88" s="110"/>
      <c r="AA88" s="86">
        <f>SUM(AA84:AA87)</f>
        <v>448</v>
      </c>
      <c r="AB88" s="87"/>
      <c r="AC88" s="88">
        <f>SUM(AC84:AC87)</f>
        <v>980.00000000000045</v>
      </c>
      <c r="AD88" s="51">
        <f>SUM(AD84:AD87)</f>
        <v>1558.0000000000005</v>
      </c>
      <c r="AF88" s="99"/>
      <c r="AG88" s="5"/>
    </row>
    <row r="89" spans="1:33" x14ac:dyDescent="0.3">
      <c r="G89" s="32"/>
      <c r="J89" s="33"/>
      <c r="M89" s="34"/>
      <c r="P89" s="35"/>
      <c r="S89" s="36"/>
      <c r="V89" s="37"/>
      <c r="W89" s="110"/>
      <c r="X89" s="110"/>
      <c r="Y89" s="110"/>
      <c r="Z89" s="110"/>
      <c r="AA89" s="86"/>
      <c r="AB89" s="87"/>
      <c r="AC89" s="88"/>
      <c r="AD89" s="51"/>
      <c r="AF89" s="99"/>
      <c r="AG89" s="5"/>
    </row>
    <row r="90" spans="1:33" x14ac:dyDescent="0.3">
      <c r="A90" s="104">
        <v>131</v>
      </c>
      <c r="B90" s="104" t="s">
        <v>86</v>
      </c>
      <c r="C90" s="104" t="s">
        <v>99</v>
      </c>
      <c r="D90" s="104" t="s">
        <v>140</v>
      </c>
      <c r="E90" s="10" t="s">
        <v>10</v>
      </c>
      <c r="F90" s="31">
        <f>IF(E90=" ",0,MAXA(VLOOKUP(E90,E$23:F$49,2),0))</f>
        <v>1243</v>
      </c>
      <c r="G90" s="32">
        <f>IF(F90=0,0,MAXA(VLOOKUP(F90,F$23:G$49,2),0))</f>
        <v>42.000000000000014</v>
      </c>
      <c r="H90" s="13" t="s">
        <v>13</v>
      </c>
      <c r="I90" s="31">
        <f>IF(H90=" ",0,MAXA(VLOOKUP(H90,H$23:I$49,2),0))</f>
        <v>1423</v>
      </c>
      <c r="J90" s="33">
        <f>IF(I90=0,0,MAXA(VLOOKUP(I90,I$23:J$49,2),0))</f>
        <v>30.000000000000007</v>
      </c>
      <c r="K90" s="15" t="s">
        <v>9</v>
      </c>
      <c r="L90" s="31">
        <f>IF(K90=" ",0,MAXA(VLOOKUP(K90,K$23:L$49,2),0))</f>
        <v>1234</v>
      </c>
      <c r="M90" s="34">
        <f>IF(L90=0,0,MAXA(VLOOKUP(L90,L$23:M$49,2),0))</f>
        <v>44</v>
      </c>
      <c r="N90" s="17" t="s">
        <v>12</v>
      </c>
      <c r="O90" s="31">
        <f>IF(N90=" ",0,MAXA(VLOOKUP(N90,N$23:O$49,2),0))</f>
        <v>1342</v>
      </c>
      <c r="P90" s="35">
        <f>IF(O90=0,0,MAXA(VLOOKUP(O90,O$23:P$49,2),0))</f>
        <v>48</v>
      </c>
      <c r="Q90" s="19" t="s">
        <v>13</v>
      </c>
      <c r="R90" s="31">
        <f>IF(Q90=" ",0,MAXA(VLOOKUP(Q90,Q$23:R$49,2),0))</f>
        <v>1423</v>
      </c>
      <c r="S90" s="36">
        <f>IF(R90=0,0,MAXA(VLOOKUP(R90,R$23:S$49,2),0))</f>
        <v>40</v>
      </c>
      <c r="T90" s="21" t="s">
        <v>9</v>
      </c>
      <c r="U90" s="31">
        <f>IF(T90=" ",0,MAXA(VLOOKUP(T90,T$23:U$49,2),0))</f>
        <v>1234</v>
      </c>
      <c r="V90" s="37">
        <f>IF(U90=0,0,MAXA(VLOOKUP(U90,U$23:V$49,2),0))</f>
        <v>47</v>
      </c>
      <c r="W90" s="23">
        <v>25</v>
      </c>
      <c r="X90" s="24">
        <v>43</v>
      </c>
      <c r="Y90" s="25">
        <v>42</v>
      </c>
      <c r="Z90" s="26">
        <v>45</v>
      </c>
      <c r="AA90" s="86">
        <f t="shared" si="0"/>
        <v>130</v>
      </c>
      <c r="AB90" s="87">
        <f t="shared" si="1"/>
        <v>25</v>
      </c>
      <c r="AC90" s="88">
        <f t="shared" ref="AC90:AC92" si="18">SUM(G90,J90,M90,P90,S90,V90)</f>
        <v>251.00000000000003</v>
      </c>
      <c r="AD90" s="51">
        <f t="shared" ref="AD90:AD92" si="19">SUM(AA90,AB90,AC90)</f>
        <v>406</v>
      </c>
      <c r="AF90" s="99"/>
      <c r="AG90" s="5"/>
    </row>
    <row r="91" spans="1:33" x14ac:dyDescent="0.3">
      <c r="A91" s="104">
        <v>32</v>
      </c>
      <c r="B91" s="104" t="s">
        <v>70</v>
      </c>
      <c r="C91" s="104" t="s">
        <v>71</v>
      </c>
      <c r="D91" s="104" t="s">
        <v>140</v>
      </c>
      <c r="E91" s="10" t="s">
        <v>27</v>
      </c>
      <c r="F91" s="31">
        <f t="shared" ref="F91:F92" si="20">IF(E91=" ",0,MAXA(VLOOKUP(E91,E$23:F$49,2),0))</f>
        <v>4123</v>
      </c>
      <c r="G91" s="32">
        <f t="shared" ref="G91:G92" si="21">IF(F91=0,0,MAXA(VLOOKUP(F91,F$23:G$49,2),0))</f>
        <v>28.000000000000043</v>
      </c>
      <c r="H91" s="13" t="s">
        <v>19</v>
      </c>
      <c r="I91" s="31">
        <f t="shared" ref="I91:I92" si="22">IF(H91=" ",0,MAXA(VLOOKUP(H91,H$23:I$49,2),0))</f>
        <v>2413</v>
      </c>
      <c r="J91" s="33">
        <f t="shared" ref="J91:J92" si="23">IF(I91=0,0,MAXA(VLOOKUP(I91,I$23:J$49,2),0))</f>
        <v>26.000000000000021</v>
      </c>
      <c r="K91" s="15" t="s">
        <v>18</v>
      </c>
      <c r="L91" s="31">
        <f t="shared" ref="L91:L92" si="24">IF(K91=" ",0,MAXA(VLOOKUP(K91,K$23:L$49,2),0))</f>
        <v>2341</v>
      </c>
      <c r="M91" s="34">
        <f t="shared" ref="M91:M92" si="25">IF(L91=0,0,MAXA(VLOOKUP(L91,L$23:M$49,2),0))</f>
        <v>46.000000000000014</v>
      </c>
      <c r="N91" s="17" t="s">
        <v>13</v>
      </c>
      <c r="O91" s="31">
        <f t="shared" ref="O91:O92" si="26">IF(N91=" ",0,MAXA(VLOOKUP(N91,N$23:O$49,2),0))</f>
        <v>1423</v>
      </c>
      <c r="P91" s="35">
        <f t="shared" ref="P91:P92" si="27">IF(O91=0,0,MAXA(VLOOKUP(O91,O$23:P$49,2),0))</f>
        <v>45</v>
      </c>
      <c r="Q91" s="19" t="s">
        <v>9</v>
      </c>
      <c r="R91" s="31">
        <f t="shared" ref="R91:R92" si="28">IF(Q91=" ",0,MAXA(VLOOKUP(Q91,Q$23:R$49,2),0))</f>
        <v>1234</v>
      </c>
      <c r="S91" s="36">
        <f t="shared" ref="S91:S92" si="29">IF(R91=0,0,MAXA(VLOOKUP(R91,R$23:S$49,2),0))</f>
        <v>43.000000000000028</v>
      </c>
      <c r="T91" s="21" t="s">
        <v>21</v>
      </c>
      <c r="U91" s="31">
        <f t="shared" ref="U91:U92" si="30">IF(T91=" ",0,MAXA(VLOOKUP(T91,T$23:U$49,2),0))</f>
        <v>3124</v>
      </c>
      <c r="V91" s="37">
        <f t="shared" ref="V91:V92" si="31">IF(U91=0,0,MAXA(VLOOKUP(U91,U$23:V$49,2),0))</f>
        <v>40</v>
      </c>
      <c r="W91" s="23">
        <v>35</v>
      </c>
      <c r="X91" s="24">
        <v>35</v>
      </c>
      <c r="Y91" s="25">
        <v>38</v>
      </c>
      <c r="Z91" s="26">
        <v>44</v>
      </c>
      <c r="AA91" s="86">
        <f t="shared" si="0"/>
        <v>117</v>
      </c>
      <c r="AB91" s="87">
        <f t="shared" si="1"/>
        <v>35</v>
      </c>
      <c r="AC91" s="88">
        <f t="shared" si="18"/>
        <v>228.00000000000011</v>
      </c>
      <c r="AD91" s="51">
        <f t="shared" si="19"/>
        <v>380.00000000000011</v>
      </c>
      <c r="AE91" s="9">
        <v>1176</v>
      </c>
      <c r="AF91" s="99">
        <v>7</v>
      </c>
      <c r="AG91" s="5"/>
    </row>
    <row r="92" spans="1:33" x14ac:dyDescent="0.3">
      <c r="A92" s="104">
        <v>33</v>
      </c>
      <c r="B92" s="104" t="s">
        <v>72</v>
      </c>
      <c r="C92" s="104" t="s">
        <v>67</v>
      </c>
      <c r="D92" s="104" t="s">
        <v>140</v>
      </c>
      <c r="E92" s="10" t="s">
        <v>11</v>
      </c>
      <c r="F92" s="31">
        <f t="shared" si="20"/>
        <v>1324</v>
      </c>
      <c r="G92" s="32">
        <f t="shared" si="21"/>
        <v>50</v>
      </c>
      <c r="H92" s="13" t="s">
        <v>9</v>
      </c>
      <c r="I92" s="31">
        <f t="shared" si="22"/>
        <v>1234</v>
      </c>
      <c r="J92" s="33">
        <f t="shared" si="23"/>
        <v>26.000000000000014</v>
      </c>
      <c r="K92" s="15" t="s">
        <v>17</v>
      </c>
      <c r="L92" s="31">
        <f t="shared" si="24"/>
        <v>2314</v>
      </c>
      <c r="M92" s="34">
        <f t="shared" si="25"/>
        <v>50</v>
      </c>
      <c r="N92" s="17" t="s">
        <v>21</v>
      </c>
      <c r="O92" s="31">
        <f t="shared" si="26"/>
        <v>3124</v>
      </c>
      <c r="P92" s="35">
        <f t="shared" si="27"/>
        <v>34</v>
      </c>
      <c r="Q92" s="19" t="s">
        <v>19</v>
      </c>
      <c r="R92" s="31">
        <f t="shared" si="28"/>
        <v>2413</v>
      </c>
      <c r="S92" s="36">
        <f t="shared" si="29"/>
        <v>48</v>
      </c>
      <c r="T92" s="21" t="s">
        <v>15</v>
      </c>
      <c r="U92" s="31">
        <f t="shared" si="30"/>
        <v>2134</v>
      </c>
      <c r="V92" s="37">
        <f t="shared" si="31"/>
        <v>50</v>
      </c>
      <c r="W92" s="23">
        <v>20</v>
      </c>
      <c r="X92" s="24">
        <v>37</v>
      </c>
      <c r="Y92" s="25">
        <v>35</v>
      </c>
      <c r="Z92" s="26">
        <v>40</v>
      </c>
      <c r="AA92" s="86">
        <f t="shared" si="0"/>
        <v>112</v>
      </c>
      <c r="AB92" s="87">
        <f t="shared" si="1"/>
        <v>20</v>
      </c>
      <c r="AC92" s="88">
        <f t="shared" si="18"/>
        <v>258</v>
      </c>
      <c r="AD92" s="51">
        <f t="shared" si="19"/>
        <v>390</v>
      </c>
      <c r="AF92" s="99"/>
      <c r="AG92" s="5"/>
    </row>
    <row r="93" spans="1:33" x14ac:dyDescent="0.3">
      <c r="B93" s="8" t="s">
        <v>52</v>
      </c>
      <c r="C93" s="8" t="s">
        <v>53</v>
      </c>
      <c r="G93" s="32">
        <f>SUM(G90:G90)</f>
        <v>42.000000000000014</v>
      </c>
      <c r="J93" s="33">
        <f>SUM(J90:J90)</f>
        <v>30.000000000000007</v>
      </c>
      <c r="M93" s="34">
        <f>SUM(M90:M90)</f>
        <v>44</v>
      </c>
      <c r="P93" s="35">
        <f>SUM(P90:P90)</f>
        <v>48</v>
      </c>
      <c r="S93" s="36">
        <f>SUM(S90:S90)</f>
        <v>40</v>
      </c>
      <c r="V93" s="37">
        <f>SUM(V90:V90)</f>
        <v>47</v>
      </c>
      <c r="W93" s="110"/>
      <c r="X93" s="110"/>
      <c r="Y93" s="110"/>
      <c r="Z93" s="110"/>
      <c r="AA93" s="86">
        <f>SUM(AA90:AA92)</f>
        <v>359</v>
      </c>
      <c r="AB93" s="87"/>
      <c r="AC93" s="88">
        <f>SUM(AC90:AC92)</f>
        <v>737.00000000000011</v>
      </c>
      <c r="AD93" s="51">
        <f>SUM(AD90:AD92)</f>
        <v>1176</v>
      </c>
      <c r="AF93" s="99"/>
      <c r="AG93" s="5"/>
    </row>
    <row r="94" spans="1:33" x14ac:dyDescent="0.3">
      <c r="G94" s="32"/>
      <c r="J94" s="33"/>
      <c r="M94" s="34"/>
      <c r="P94" s="35"/>
      <c r="S94" s="36"/>
      <c r="V94" s="37"/>
      <c r="W94" s="110"/>
      <c r="X94" s="110"/>
      <c r="Y94" s="110"/>
      <c r="Z94" s="110"/>
      <c r="AA94" s="86"/>
      <c r="AB94" s="87"/>
      <c r="AC94" s="88"/>
      <c r="AD94" s="51"/>
      <c r="AF94" s="99"/>
      <c r="AG94" s="5"/>
    </row>
    <row r="95" spans="1:33" x14ac:dyDescent="0.3">
      <c r="A95" s="104">
        <v>121</v>
      </c>
      <c r="B95" s="104" t="s">
        <v>56</v>
      </c>
      <c r="C95" s="104" t="s">
        <v>98</v>
      </c>
      <c r="D95" s="104" t="s">
        <v>141</v>
      </c>
      <c r="E95" s="10" t="s">
        <v>11</v>
      </c>
      <c r="F95" s="31">
        <f>IF(E95=" ",0,MAXA(VLOOKUP(E95,E$23:F$49,2),0))</f>
        <v>1324</v>
      </c>
      <c r="G95" s="32">
        <f>IF(F95=0,0,MAXA(VLOOKUP(F95,F$23:G$49,2),0))</f>
        <v>50</v>
      </c>
      <c r="H95" s="13" t="s">
        <v>23</v>
      </c>
      <c r="I95" s="31">
        <f>IF(H95=" ",0,MAXA(VLOOKUP(H95,H$23:I$49,2),0))</f>
        <v>3214</v>
      </c>
      <c r="J95" s="33">
        <f>IF(I95=0,0,MAXA(VLOOKUP(I95,I$23:J$49,2),0))</f>
        <v>38.000000000000014</v>
      </c>
      <c r="K95" s="15" t="s">
        <v>23</v>
      </c>
      <c r="L95" s="31">
        <f>IF(K95=" ",0,MAXA(VLOOKUP(K95,K$23:L$49,2),0))</f>
        <v>3214</v>
      </c>
      <c r="M95" s="34">
        <f>IF(L95=0,0,MAXA(VLOOKUP(L95,L$23:M$49,2),0))</f>
        <v>48</v>
      </c>
      <c r="N95" s="17" t="s">
        <v>12</v>
      </c>
      <c r="O95" s="31">
        <f>IF(N95=" ",0,MAXA(VLOOKUP(N95,N$23:O$49,2),0))</f>
        <v>1342</v>
      </c>
      <c r="P95" s="35">
        <f>IF(O95=0,0,MAXA(VLOOKUP(O95,O$23:P$49,2),0))</f>
        <v>48</v>
      </c>
      <c r="Q95" s="19" t="s">
        <v>29</v>
      </c>
      <c r="R95" s="31">
        <f>IF(Q95=" ",0,MAXA(VLOOKUP(Q95,Q$23:R$49,2),0))</f>
        <v>4213</v>
      </c>
      <c r="S95" s="36">
        <f>IF(R95=0,0,MAXA(VLOOKUP(R95,R$23:S$49,2),0))</f>
        <v>42</v>
      </c>
      <c r="T95" s="21" t="s">
        <v>15</v>
      </c>
      <c r="U95" s="31">
        <f>IF(T95=" ",0,MAXA(VLOOKUP(T95,T$23:U$49,2),0))</f>
        <v>2134</v>
      </c>
      <c r="V95" s="37">
        <f>IF(U95=0,0,MAXA(VLOOKUP(U95,U$23:V$49,2),0))</f>
        <v>50</v>
      </c>
      <c r="W95" s="23">
        <v>30</v>
      </c>
      <c r="X95" s="24">
        <v>47</v>
      </c>
      <c r="Y95" s="25">
        <v>47</v>
      </c>
      <c r="Z95" s="26">
        <v>46</v>
      </c>
      <c r="AA95" s="86">
        <f t="shared" si="0"/>
        <v>140</v>
      </c>
      <c r="AB95" s="87">
        <f t="shared" si="1"/>
        <v>30</v>
      </c>
      <c r="AC95" s="88">
        <f t="shared" ref="AC95:AC97" si="32">SUM(G95,J95,M95,P95,S95,V95)</f>
        <v>276</v>
      </c>
      <c r="AD95" s="51">
        <f t="shared" ref="AD95:AD97" si="33">SUM(AA95,AB95,AC95)</f>
        <v>446</v>
      </c>
      <c r="AF95" s="99"/>
      <c r="AG95" s="5"/>
    </row>
    <row r="96" spans="1:33" x14ac:dyDescent="0.3">
      <c r="A96" s="104">
        <v>21</v>
      </c>
      <c r="B96" s="104" t="s">
        <v>54</v>
      </c>
      <c r="C96" s="104" t="s">
        <v>66</v>
      </c>
      <c r="D96" s="104" t="s">
        <v>141</v>
      </c>
      <c r="E96" s="10" t="s">
        <v>13</v>
      </c>
      <c r="F96" s="31">
        <f t="shared" ref="F96:F97" si="34">IF(E96=" ",0,MAXA(VLOOKUP(E96,E$23:F$49,2),0))</f>
        <v>1423</v>
      </c>
      <c r="G96" s="32">
        <f t="shared" ref="G96:G97" si="35">IF(F96=0,0,MAXA(VLOOKUP(F96,F$23:G$49,2),0))</f>
        <v>38.000000000000028</v>
      </c>
      <c r="H96" s="13" t="s">
        <v>19</v>
      </c>
      <c r="I96" s="31">
        <f t="shared" ref="I96:I97" si="36">IF(H96=" ",0,MAXA(VLOOKUP(H96,H$23:I$49,2),0))</f>
        <v>2413</v>
      </c>
      <c r="J96" s="33">
        <f t="shared" ref="J96:J97" si="37">IF(I96=0,0,MAXA(VLOOKUP(I96,I$23:J$49,2),0))</f>
        <v>26.000000000000021</v>
      </c>
      <c r="K96" s="15" t="s">
        <v>23</v>
      </c>
      <c r="L96" s="31">
        <f t="shared" ref="L96:L97" si="38">IF(K96=" ",0,MAXA(VLOOKUP(K96,K$23:L$49,2),0))</f>
        <v>3214</v>
      </c>
      <c r="M96" s="34">
        <f t="shared" ref="M96:M97" si="39">IF(L96=0,0,MAXA(VLOOKUP(L96,L$23:M$49,2),0))</f>
        <v>48</v>
      </c>
      <c r="N96" s="17" t="s">
        <v>14</v>
      </c>
      <c r="O96" s="31">
        <f t="shared" ref="O96:O97" si="40">IF(N96=" ",0,MAXA(VLOOKUP(N96,N$23:O$49,2),0))</f>
        <v>1432</v>
      </c>
      <c r="P96" s="35">
        <f t="shared" ref="P96:P97" si="41">IF(O96=0,0,MAXA(VLOOKUP(O96,O$23:P$49,2),0))</f>
        <v>50</v>
      </c>
      <c r="Q96" s="19" t="s">
        <v>18</v>
      </c>
      <c r="R96" s="31">
        <f t="shared" ref="R96:R97" si="42">IF(Q96=" ",0,MAXA(VLOOKUP(Q96,Q$23:R$49,2),0))</f>
        <v>2341</v>
      </c>
      <c r="S96" s="36">
        <f t="shared" ref="S96:S97" si="43">IF(R96=0,0,MAXA(VLOOKUP(R96,R$23:S$49,2),0))</f>
        <v>40.000000000000057</v>
      </c>
      <c r="T96" s="21" t="s">
        <v>15</v>
      </c>
      <c r="U96" s="31">
        <f t="shared" ref="U96:U97" si="44">IF(T96=" ",0,MAXA(VLOOKUP(T96,T$23:U$49,2),0))</f>
        <v>2134</v>
      </c>
      <c r="V96" s="37">
        <f t="shared" ref="V96:V97" si="45">IF(U96=0,0,MAXA(VLOOKUP(U96,U$23:V$49,2),0))</f>
        <v>50</v>
      </c>
      <c r="W96" s="23">
        <v>30</v>
      </c>
      <c r="X96" s="24">
        <v>36</v>
      </c>
      <c r="Y96" s="25">
        <v>35</v>
      </c>
      <c r="Z96" s="26">
        <v>41</v>
      </c>
      <c r="AA96" s="86">
        <f t="shared" si="0"/>
        <v>112</v>
      </c>
      <c r="AB96" s="87">
        <f t="shared" si="1"/>
        <v>30</v>
      </c>
      <c r="AC96" s="88">
        <f t="shared" si="32"/>
        <v>252.00000000000011</v>
      </c>
      <c r="AD96" s="51">
        <f t="shared" si="33"/>
        <v>394.00000000000011</v>
      </c>
      <c r="AE96" s="9">
        <v>1210</v>
      </c>
      <c r="AF96" s="99">
        <v>4</v>
      </c>
      <c r="AG96" s="5" t="s">
        <v>214</v>
      </c>
    </row>
    <row r="97" spans="1:33" x14ac:dyDescent="0.3">
      <c r="A97" s="104">
        <v>31</v>
      </c>
      <c r="B97" s="104" t="s">
        <v>68</v>
      </c>
      <c r="C97" s="104" t="s">
        <v>69</v>
      </c>
      <c r="D97" s="104" t="s">
        <v>141</v>
      </c>
      <c r="E97" s="10" t="s">
        <v>13</v>
      </c>
      <c r="F97" s="31">
        <f t="shared" si="34"/>
        <v>1423</v>
      </c>
      <c r="G97" s="32">
        <f t="shared" si="35"/>
        <v>38.000000000000028</v>
      </c>
      <c r="H97" s="13" t="s">
        <v>31</v>
      </c>
      <c r="I97" s="31">
        <f t="shared" si="36"/>
        <v>4321</v>
      </c>
      <c r="J97" s="33">
        <f t="shared" si="37"/>
        <v>46.000000000000007</v>
      </c>
      <c r="K97" s="15" t="s">
        <v>11</v>
      </c>
      <c r="L97" s="31">
        <f t="shared" si="38"/>
        <v>1324</v>
      </c>
      <c r="M97" s="34">
        <f t="shared" si="39"/>
        <v>42</v>
      </c>
      <c r="N97" s="17" t="s">
        <v>12</v>
      </c>
      <c r="O97" s="31">
        <f t="shared" si="40"/>
        <v>1342</v>
      </c>
      <c r="P97" s="35">
        <f t="shared" si="41"/>
        <v>48</v>
      </c>
      <c r="Q97" s="19" t="s">
        <v>31</v>
      </c>
      <c r="R97" s="31">
        <f t="shared" si="42"/>
        <v>4321</v>
      </c>
      <c r="S97" s="36">
        <f t="shared" si="43"/>
        <v>28.000000000000057</v>
      </c>
      <c r="T97" s="21" t="s">
        <v>24</v>
      </c>
      <c r="U97" s="31">
        <f t="shared" si="44"/>
        <v>3241</v>
      </c>
      <c r="V97" s="37">
        <f t="shared" si="45"/>
        <v>36</v>
      </c>
      <c r="W97" s="23">
        <v>20</v>
      </c>
      <c r="X97" s="24">
        <v>38</v>
      </c>
      <c r="Y97" s="25">
        <v>36</v>
      </c>
      <c r="Z97" s="26">
        <v>38</v>
      </c>
      <c r="AA97" s="86">
        <f t="shared" si="0"/>
        <v>112</v>
      </c>
      <c r="AB97" s="87">
        <f t="shared" si="1"/>
        <v>20</v>
      </c>
      <c r="AC97" s="88">
        <f t="shared" si="32"/>
        <v>238.00000000000009</v>
      </c>
      <c r="AD97" s="51">
        <f t="shared" si="33"/>
        <v>370.00000000000011</v>
      </c>
      <c r="AF97" s="99"/>
      <c r="AG97" s="5"/>
    </row>
    <row r="98" spans="1:33" x14ac:dyDescent="0.3">
      <c r="B98" s="8" t="s">
        <v>52</v>
      </c>
      <c r="C98" s="8" t="s">
        <v>53</v>
      </c>
      <c r="G98" s="32">
        <f>SUM(G95:G95)</f>
        <v>50</v>
      </c>
      <c r="J98" s="33">
        <f>SUM(J95:J95)</f>
        <v>38.000000000000014</v>
      </c>
      <c r="M98" s="34">
        <f>SUM(M95:M95)</f>
        <v>48</v>
      </c>
      <c r="P98" s="35">
        <f>SUM(P95:P95)</f>
        <v>48</v>
      </c>
      <c r="S98" s="36">
        <f>SUM(S95:S95)</f>
        <v>42</v>
      </c>
      <c r="V98" s="37">
        <f>SUM(V95:V95)</f>
        <v>50</v>
      </c>
      <c r="W98" s="110"/>
      <c r="X98" s="110"/>
      <c r="Y98" s="110"/>
      <c r="Z98" s="110"/>
      <c r="AA98" s="86">
        <f>SUM(AA95:AA97)</f>
        <v>364</v>
      </c>
      <c r="AB98" s="87"/>
      <c r="AC98" s="88">
        <f>SUM(AC95:AC97)</f>
        <v>766.00000000000023</v>
      </c>
      <c r="AD98" s="51">
        <f>SUM(AD95:AD97)</f>
        <v>1210.0000000000002</v>
      </c>
      <c r="AF98" s="99"/>
      <c r="AG98" s="5"/>
    </row>
    <row r="99" spans="1:33" x14ac:dyDescent="0.3">
      <c r="G99" s="32"/>
      <c r="J99" s="33"/>
      <c r="M99" s="34"/>
      <c r="P99" s="35"/>
      <c r="S99" s="36"/>
      <c r="V99" s="37"/>
      <c r="W99" s="110"/>
      <c r="X99" s="110"/>
      <c r="Y99" s="110"/>
      <c r="Z99" s="110"/>
      <c r="AA99" s="86"/>
      <c r="AB99" s="87"/>
      <c r="AC99" s="88"/>
      <c r="AD99" s="51"/>
      <c r="AF99" s="99"/>
      <c r="AG99" s="5"/>
    </row>
    <row r="100" spans="1:33" x14ac:dyDescent="0.3">
      <c r="A100" s="104">
        <v>2051</v>
      </c>
      <c r="B100" s="104" t="s">
        <v>142</v>
      </c>
      <c r="C100" s="104" t="s">
        <v>143</v>
      </c>
      <c r="D100" s="104" t="s">
        <v>144</v>
      </c>
      <c r="E100" s="10" t="s">
        <v>23</v>
      </c>
      <c r="F100" s="31">
        <f>IF(E100=" ",0,MAXA(VLOOKUP(E100,E$23:F$49,2),0))</f>
        <v>3214</v>
      </c>
      <c r="G100" s="32">
        <f>IF(F100=0,0,MAXA(VLOOKUP(F100,F$23:G$49,2),0))</f>
        <v>40</v>
      </c>
      <c r="H100" s="13" t="s">
        <v>20</v>
      </c>
      <c r="I100" s="31">
        <f>IF(H100=" ",0,MAXA(VLOOKUP(H100,H$23:I$49,2),0))</f>
        <v>2431</v>
      </c>
      <c r="J100" s="33">
        <f>IF(I100=0,0,MAXA(VLOOKUP(I100,I$23:J$49,2),0))</f>
        <v>32.000000000000021</v>
      </c>
      <c r="K100" s="15" t="s">
        <v>25</v>
      </c>
      <c r="L100" s="31">
        <f>IF(K100=" ",0,MAXA(VLOOKUP(K100,K$23:L$49,2),0))</f>
        <v>3412</v>
      </c>
      <c r="M100" s="34">
        <f>IF(L100=0,0,MAXA(VLOOKUP(L100,L$23:M$49,2),0))</f>
        <v>32.000000000000028</v>
      </c>
      <c r="N100" s="17" t="s">
        <v>25</v>
      </c>
      <c r="O100" s="31">
        <f>IF(N100=" ",0,MAXA(VLOOKUP(N100,N$23:O$49,2),0))</f>
        <v>3412</v>
      </c>
      <c r="P100" s="35">
        <f>IF(O100=0,0,MAXA(VLOOKUP(O100,O$23:P$49,2),0))</f>
        <v>36</v>
      </c>
      <c r="Q100" s="19" t="s">
        <v>24</v>
      </c>
      <c r="R100" s="31">
        <f>IF(Q100=" ",0,MAXA(VLOOKUP(Q100,Q$23:R$49,2),0))</f>
        <v>3241</v>
      </c>
      <c r="S100" s="36">
        <f>IF(R100=0,0,MAXA(VLOOKUP(R100,R$23:S$49,2),0))</f>
        <v>31.000000000000085</v>
      </c>
      <c r="T100" s="21" t="s">
        <v>31</v>
      </c>
      <c r="U100" s="31">
        <f>IF(T100=" ",0,MAXA(VLOOKUP(T100,T$23:U$49,2),0))</f>
        <v>4321</v>
      </c>
      <c r="V100" s="37">
        <f>IF(U100=0,0,MAXA(VLOOKUP(U100,U$23:V$49,2),0))</f>
        <v>21</v>
      </c>
      <c r="W100" s="23">
        <v>25</v>
      </c>
      <c r="X100" s="24">
        <v>33</v>
      </c>
      <c r="Y100" s="25">
        <v>32</v>
      </c>
      <c r="Z100" s="26">
        <v>35</v>
      </c>
      <c r="AA100" s="86">
        <f t="shared" si="0"/>
        <v>100</v>
      </c>
      <c r="AB100" s="87">
        <f t="shared" si="1"/>
        <v>25</v>
      </c>
      <c r="AC100" s="88">
        <f t="shared" ref="AC100:AC103" si="46">SUM(G100,J100,M100,P100,S100,V100)</f>
        <v>192.00000000000014</v>
      </c>
      <c r="AD100" s="51">
        <f t="shared" ref="AD100:AD103" si="47">SUM(AA100,AB100,AC100)</f>
        <v>317.00000000000011</v>
      </c>
      <c r="AF100" s="99"/>
      <c r="AG100" s="5"/>
    </row>
    <row r="101" spans="1:33" x14ac:dyDescent="0.3">
      <c r="A101" s="104">
        <v>2052</v>
      </c>
      <c r="B101" s="104" t="s">
        <v>145</v>
      </c>
      <c r="C101" s="104" t="s">
        <v>146</v>
      </c>
      <c r="D101" s="104" t="s">
        <v>144</v>
      </c>
      <c r="E101" s="10" t="s">
        <v>11</v>
      </c>
      <c r="F101" s="31">
        <f t="shared" ref="F101:F102" si="48">IF(E101=" ",0,MAXA(VLOOKUP(E101,E$23:F$49,2),0))</f>
        <v>1324</v>
      </c>
      <c r="G101" s="32">
        <f t="shared" ref="G101:G102" si="49">IF(F101=0,0,MAXA(VLOOKUP(F101,F$23:G$49,2),0))</f>
        <v>50</v>
      </c>
      <c r="H101" s="13" t="s">
        <v>28</v>
      </c>
      <c r="I101" s="31">
        <f t="shared" ref="I101:I102" si="50">IF(H101=" ",0,MAXA(VLOOKUP(H101,H$23:I$49,2),0))</f>
        <v>4132</v>
      </c>
      <c r="J101" s="33">
        <f t="shared" ref="J101:J102" si="51">IF(I101=0,0,MAXA(VLOOKUP(I101,I$23:J$49,2),0))</f>
        <v>42</v>
      </c>
      <c r="K101" s="15" t="s">
        <v>9</v>
      </c>
      <c r="L101" s="31">
        <f t="shared" ref="L101:L102" si="52">IF(K101=" ",0,MAXA(VLOOKUP(K101,K$23:L$49,2),0))</f>
        <v>1234</v>
      </c>
      <c r="M101" s="34">
        <f t="shared" ref="M101:M102" si="53">IF(L101=0,0,MAXA(VLOOKUP(L101,L$23:M$49,2),0))</f>
        <v>44</v>
      </c>
      <c r="N101" s="17" t="s">
        <v>12</v>
      </c>
      <c r="O101" s="31">
        <f t="shared" ref="O101:O102" si="54">IF(N101=" ",0,MAXA(VLOOKUP(N101,N$23:O$49,2),0))</f>
        <v>1342</v>
      </c>
      <c r="P101" s="35">
        <f t="shared" ref="P101:P102" si="55">IF(O101=0,0,MAXA(VLOOKUP(O101,O$23:P$49,2),0))</f>
        <v>48</v>
      </c>
      <c r="Q101" s="19" t="s">
        <v>15</v>
      </c>
      <c r="R101" s="31">
        <f t="shared" ref="R101:R102" si="56">IF(Q101=" ",0,MAXA(VLOOKUP(Q101,Q$23:R$49,2),0))</f>
        <v>2134</v>
      </c>
      <c r="S101" s="36">
        <f t="shared" ref="S101:S102" si="57">IF(R101=0,0,MAXA(VLOOKUP(R101,R$23:S$49,2),0))</f>
        <v>47.000000000000028</v>
      </c>
      <c r="T101" s="21" t="s">
        <v>9</v>
      </c>
      <c r="U101" s="31">
        <f t="shared" ref="U101:U102" si="58">IF(T101=" ",0,MAXA(VLOOKUP(T101,T$23:U$49,2),0))</f>
        <v>1234</v>
      </c>
      <c r="V101" s="37">
        <f t="shared" ref="V101:V102" si="59">IF(U101=0,0,MAXA(VLOOKUP(U101,U$23:V$49,2),0))</f>
        <v>47</v>
      </c>
      <c r="W101" s="23">
        <v>40</v>
      </c>
      <c r="X101" s="24">
        <v>35</v>
      </c>
      <c r="Y101" s="25">
        <v>43</v>
      </c>
      <c r="Z101" s="26">
        <v>43</v>
      </c>
      <c r="AA101" s="86">
        <f t="shared" si="0"/>
        <v>121</v>
      </c>
      <c r="AB101" s="87">
        <f t="shared" si="1"/>
        <v>40</v>
      </c>
      <c r="AC101" s="88">
        <f t="shared" si="46"/>
        <v>278</v>
      </c>
      <c r="AD101" s="51">
        <f t="shared" si="47"/>
        <v>439</v>
      </c>
      <c r="AE101" s="9">
        <v>1204</v>
      </c>
      <c r="AF101" s="99">
        <v>5</v>
      </c>
      <c r="AG101" s="5"/>
    </row>
    <row r="102" spans="1:33" x14ac:dyDescent="0.3">
      <c r="A102" s="104">
        <v>2053</v>
      </c>
      <c r="B102" s="104" t="s">
        <v>147</v>
      </c>
      <c r="C102" s="104" t="s">
        <v>148</v>
      </c>
      <c r="D102" s="104" t="s">
        <v>144</v>
      </c>
      <c r="E102" s="10" t="s">
        <v>23</v>
      </c>
      <c r="F102" s="31">
        <f t="shared" si="48"/>
        <v>3214</v>
      </c>
      <c r="G102" s="32">
        <f t="shared" si="49"/>
        <v>40</v>
      </c>
      <c r="H102" s="13" t="s">
        <v>31</v>
      </c>
      <c r="I102" s="31">
        <f t="shared" si="50"/>
        <v>4321</v>
      </c>
      <c r="J102" s="33">
        <f t="shared" si="51"/>
        <v>46.000000000000007</v>
      </c>
      <c r="K102" s="15" t="s">
        <v>13</v>
      </c>
      <c r="L102" s="31">
        <f t="shared" si="52"/>
        <v>1423</v>
      </c>
      <c r="M102" s="34">
        <f t="shared" si="53"/>
        <v>30.000000000000028</v>
      </c>
      <c r="N102" s="17" t="s">
        <v>12</v>
      </c>
      <c r="O102" s="31">
        <f t="shared" si="54"/>
        <v>1342</v>
      </c>
      <c r="P102" s="35">
        <f t="shared" si="55"/>
        <v>48</v>
      </c>
      <c r="Q102" s="19" t="s">
        <v>24</v>
      </c>
      <c r="R102" s="31">
        <f t="shared" si="56"/>
        <v>3241</v>
      </c>
      <c r="S102" s="36">
        <f t="shared" si="57"/>
        <v>31.000000000000085</v>
      </c>
      <c r="T102" s="21" t="s">
        <v>15</v>
      </c>
      <c r="U102" s="31">
        <f t="shared" si="58"/>
        <v>2134</v>
      </c>
      <c r="V102" s="37">
        <f t="shared" si="59"/>
        <v>50</v>
      </c>
      <c r="W102" s="23">
        <v>30</v>
      </c>
      <c r="X102" s="24">
        <v>36</v>
      </c>
      <c r="Y102" s="25">
        <v>32</v>
      </c>
      <c r="Z102" s="26">
        <v>35</v>
      </c>
      <c r="AA102" s="86">
        <f t="shared" si="0"/>
        <v>103</v>
      </c>
      <c r="AB102" s="87">
        <f t="shared" si="1"/>
        <v>30</v>
      </c>
      <c r="AC102" s="88">
        <f t="shared" si="46"/>
        <v>245.00000000000011</v>
      </c>
      <c r="AD102" s="51">
        <f t="shared" si="47"/>
        <v>378.00000000000011</v>
      </c>
      <c r="AF102" s="99"/>
      <c r="AG102" s="5"/>
    </row>
    <row r="103" spans="1:33" x14ac:dyDescent="0.3">
      <c r="A103" s="104">
        <v>2054</v>
      </c>
      <c r="B103" s="106" t="s">
        <v>190</v>
      </c>
      <c r="C103" s="106" t="s">
        <v>191</v>
      </c>
      <c r="D103" s="104" t="s">
        <v>144</v>
      </c>
      <c r="E103" s="10" t="s">
        <v>13</v>
      </c>
      <c r="F103" s="31">
        <f>IF(E103=" ",0,MAXA(VLOOKUP(E103,E$23:F$49,2),0))</f>
        <v>1423</v>
      </c>
      <c r="G103" s="32">
        <f>IF(F103=0,0,MAXA(VLOOKUP(F103,F$23:G$49,2),0))</f>
        <v>38.000000000000028</v>
      </c>
      <c r="H103" s="13" t="s">
        <v>30</v>
      </c>
      <c r="I103" s="31">
        <f>IF(H103=" ",0,MAXA(VLOOKUP(H103,H$23:I$49,2),0))</f>
        <v>4312</v>
      </c>
      <c r="J103" s="33">
        <f>IF(I103=0,0,MAXA(VLOOKUP(I103,I$23:J$49,2),0))</f>
        <v>48</v>
      </c>
      <c r="K103" s="15" t="s">
        <v>21</v>
      </c>
      <c r="L103" s="31">
        <f>IF(K103=" ",0,MAXA(VLOOKUP(K103,K$23:L$49,2),0))</f>
        <v>3124</v>
      </c>
      <c r="M103" s="34">
        <f>IF(L103=0,0,MAXA(VLOOKUP(L103,L$23:M$49,2),0))</f>
        <v>44</v>
      </c>
      <c r="N103" s="17" t="s">
        <v>14</v>
      </c>
      <c r="O103" s="31">
        <f>IF(N103=" ",0,MAXA(VLOOKUP(N103,N$23:O$49,2),0))</f>
        <v>1432</v>
      </c>
      <c r="P103" s="35">
        <f>IF(O103=0,0,MAXA(VLOOKUP(O103,O$23:P$49,2),0))</f>
        <v>50</v>
      </c>
      <c r="Q103" s="19" t="s">
        <v>20</v>
      </c>
      <c r="R103" s="31">
        <f>IF(Q103=" ",0,MAXA(VLOOKUP(Q103,Q$23:R$49,2),0))</f>
        <v>2431</v>
      </c>
      <c r="S103" s="36">
        <f>IF(R103=0,0,MAXA(VLOOKUP(R103,R$23:S$49,2),0))</f>
        <v>43.000000000000028</v>
      </c>
      <c r="T103" s="21" t="s">
        <v>17</v>
      </c>
      <c r="U103" s="31">
        <f>IF(T103=" ",0,MAXA(VLOOKUP(T103,T$23:U$49,2),0))</f>
        <v>2314</v>
      </c>
      <c r="V103" s="37">
        <f>IF(U103=0,0,MAXA(VLOOKUP(U103,U$23:V$49,2),0))</f>
        <v>48</v>
      </c>
      <c r="W103" s="110">
        <v>10</v>
      </c>
      <c r="X103" s="110">
        <v>36</v>
      </c>
      <c r="Y103" s="110">
        <v>35</v>
      </c>
      <c r="Z103" s="110">
        <v>35</v>
      </c>
      <c r="AA103" s="86">
        <f t="shared" si="0"/>
        <v>106</v>
      </c>
      <c r="AB103" s="87">
        <f t="shared" si="1"/>
        <v>10</v>
      </c>
      <c r="AC103" s="88">
        <f t="shared" si="46"/>
        <v>271.00000000000006</v>
      </c>
      <c r="AD103" s="51">
        <f t="shared" si="47"/>
        <v>387.00000000000006</v>
      </c>
      <c r="AF103" s="99"/>
      <c r="AG103" s="5"/>
    </row>
    <row r="104" spans="1:33" x14ac:dyDescent="0.3">
      <c r="B104" s="8" t="s">
        <v>52</v>
      </c>
      <c r="C104" s="8" t="s">
        <v>53</v>
      </c>
      <c r="G104" s="32">
        <f>SUM(G100:G100)</f>
        <v>40</v>
      </c>
      <c r="J104" s="33">
        <f>SUM(J100:J100)</f>
        <v>32.000000000000021</v>
      </c>
      <c r="M104" s="34">
        <f>SUM(M100:M100)</f>
        <v>32.000000000000028</v>
      </c>
      <c r="P104" s="35">
        <f>SUM(P100:P100)</f>
        <v>36</v>
      </c>
      <c r="S104" s="36">
        <f>SUM(S100:S100)</f>
        <v>31.000000000000085</v>
      </c>
      <c r="V104" s="37">
        <f>SUM(V100:V100)</f>
        <v>21</v>
      </c>
      <c r="W104" s="110"/>
      <c r="X104" s="110"/>
      <c r="Y104" s="110"/>
      <c r="Z104" s="110"/>
      <c r="AA104" s="86">
        <f>SUM(AA100:AA103)</f>
        <v>430</v>
      </c>
      <c r="AB104" s="87"/>
      <c r="AC104" s="88">
        <f>SUM(AC100:AC103)</f>
        <v>986.00000000000023</v>
      </c>
      <c r="AD104" s="51">
        <f>SUM(AD100:AD103)</f>
        <v>1521.0000000000002</v>
      </c>
      <c r="AF104" s="99"/>
      <c r="AG104" s="5"/>
    </row>
    <row r="105" spans="1:33" x14ac:dyDescent="0.3">
      <c r="G105" s="32"/>
      <c r="J105" s="33"/>
      <c r="M105" s="34"/>
      <c r="P105" s="35"/>
      <c r="S105" s="36"/>
      <c r="V105" s="37"/>
      <c r="W105" s="110"/>
      <c r="X105" s="110"/>
      <c r="Y105" s="110"/>
      <c r="Z105" s="110"/>
      <c r="AA105" s="86"/>
      <c r="AB105" s="87"/>
      <c r="AC105" s="88"/>
      <c r="AD105" s="51"/>
      <c r="AF105" s="99"/>
      <c r="AG105" s="5"/>
    </row>
    <row r="106" spans="1:33" x14ac:dyDescent="0.3">
      <c r="A106" s="104">
        <v>2061</v>
      </c>
      <c r="B106" s="104" t="s">
        <v>61</v>
      </c>
      <c r="C106" s="104" t="s">
        <v>149</v>
      </c>
      <c r="D106" s="104" t="s">
        <v>150</v>
      </c>
      <c r="E106" s="10" t="s">
        <v>13</v>
      </c>
      <c r="F106" s="31">
        <f>IF(E106=" ",0,MAXA(VLOOKUP(E106,E$23:F$49,2),0))</f>
        <v>1423</v>
      </c>
      <c r="G106" s="32">
        <f>IF(F106=0,0,MAXA(VLOOKUP(F106,F$23:G$49,2),0))</f>
        <v>38.000000000000028</v>
      </c>
      <c r="H106" s="13" t="s">
        <v>21</v>
      </c>
      <c r="I106" s="31">
        <f>IF(H106=" ",0,MAXA(VLOOKUP(H106,H$23:I$49,2),0))</f>
        <v>3124</v>
      </c>
      <c r="J106" s="33">
        <f>IF(I106=0,0,MAXA(VLOOKUP(I106,I$23:J$49,2),0))</f>
        <v>40.000000000000007</v>
      </c>
      <c r="K106" s="15" t="s">
        <v>22</v>
      </c>
      <c r="L106" s="31">
        <f>IF(K106=" ",0,MAXA(VLOOKUP(K106,K$23:L$49,2),0))</f>
        <v>3142</v>
      </c>
      <c r="M106" s="34">
        <f>IF(L106=0,0,MAXA(VLOOKUP(L106,L$23:M$49,2),0))</f>
        <v>36.000000000000014</v>
      </c>
      <c r="N106" s="17" t="s">
        <v>14</v>
      </c>
      <c r="O106" s="31">
        <f>IF(N106=" ",0,MAXA(VLOOKUP(N106,N$23:O$49,2),0))</f>
        <v>1432</v>
      </c>
      <c r="P106" s="35">
        <f>IF(O106=0,0,MAXA(VLOOKUP(O106,O$23:P$49,2),0))</f>
        <v>50</v>
      </c>
      <c r="Q106" s="19" t="s">
        <v>31</v>
      </c>
      <c r="R106" s="31">
        <f>IF(Q106=" ",0,MAXA(VLOOKUP(Q106,Q$23:R$49,2),0))</f>
        <v>4321</v>
      </c>
      <c r="S106" s="36">
        <f>IF(R106=0,0,MAXA(VLOOKUP(R106,R$23:S$49,2),0))</f>
        <v>28.000000000000057</v>
      </c>
      <c r="T106" s="21" t="s">
        <v>26</v>
      </c>
      <c r="U106" s="31">
        <f>IF(T106=" ",0,MAXA(VLOOKUP(T106,T$23:U$49,2),0))</f>
        <v>3421</v>
      </c>
      <c r="V106" s="37">
        <f>IF(U106=0,0,MAXA(VLOOKUP(U106,U$23:V$49,2),0))</f>
        <v>26</v>
      </c>
      <c r="W106" s="23">
        <v>20</v>
      </c>
      <c r="X106" s="24">
        <v>40</v>
      </c>
      <c r="Y106" s="25">
        <v>34</v>
      </c>
      <c r="Z106" s="26">
        <v>36</v>
      </c>
      <c r="AA106" s="86">
        <f t="shared" si="0"/>
        <v>110</v>
      </c>
      <c r="AB106" s="87">
        <f t="shared" si="1"/>
        <v>20</v>
      </c>
      <c r="AC106" s="88">
        <f t="shared" ref="AC106:AC108" si="60">SUM(G106,J106,M106,P106,S106,V106)</f>
        <v>218.00000000000011</v>
      </c>
      <c r="AD106" s="51">
        <f t="shared" ref="AD106:AD108" si="61">SUM(AA106,AB106,AC106)</f>
        <v>348.00000000000011</v>
      </c>
      <c r="AF106" s="99"/>
      <c r="AG106" s="5"/>
    </row>
    <row r="107" spans="1:33" x14ac:dyDescent="0.3">
      <c r="A107" s="104">
        <v>2062</v>
      </c>
      <c r="B107" s="104" t="s">
        <v>151</v>
      </c>
      <c r="C107" s="104" t="s">
        <v>152</v>
      </c>
      <c r="D107" s="104" t="s">
        <v>150</v>
      </c>
      <c r="E107" s="10" t="s">
        <v>28</v>
      </c>
      <c r="F107" s="31">
        <f t="shared" ref="F107:F108" si="62">IF(E107=" ",0,MAXA(VLOOKUP(E107,E$23:F$49,2),0))</f>
        <v>4132</v>
      </c>
      <c r="G107" s="32">
        <f t="shared" ref="G107:G108" si="63">IF(F107=0,0,MAXA(VLOOKUP(F107,F$23:G$49,2),0))</f>
        <v>30.000000000000043</v>
      </c>
      <c r="H107" s="13" t="s">
        <v>4</v>
      </c>
      <c r="I107" s="31">
        <f t="shared" ref="I107:I108" si="64">IF(H107=" ",0,MAXA(VLOOKUP(H107,H$23:I$49,2),0))</f>
        <v>4231</v>
      </c>
      <c r="J107" s="33">
        <f t="shared" ref="J107:J108" si="65">IF(I107=0,0,MAXA(VLOOKUP(I107,I$23:J$49,2),0))</f>
        <v>38.000000000000014</v>
      </c>
      <c r="K107" s="15" t="s">
        <v>23</v>
      </c>
      <c r="L107" s="31">
        <f t="shared" ref="L107:L108" si="66">IF(K107=" ",0,MAXA(VLOOKUP(K107,K$23:L$49,2),0))</f>
        <v>3214</v>
      </c>
      <c r="M107" s="34">
        <f t="shared" ref="M107:M108" si="67">IF(L107=0,0,MAXA(VLOOKUP(L107,L$23:M$49,2),0))</f>
        <v>48</v>
      </c>
      <c r="N107" s="17" t="s">
        <v>12</v>
      </c>
      <c r="O107" s="31">
        <f t="shared" ref="O107:O108" si="68">IF(N107=" ",0,MAXA(VLOOKUP(N107,N$23:O$49,2),0))</f>
        <v>1342</v>
      </c>
      <c r="P107" s="35">
        <f t="shared" ref="P107:P108" si="69">IF(O107=0,0,MAXA(VLOOKUP(O107,O$23:P$49,2),0))</f>
        <v>48</v>
      </c>
      <c r="Q107" s="19" t="s">
        <v>20</v>
      </c>
      <c r="R107" s="31">
        <f t="shared" ref="R107:R108" si="70">IF(Q107=" ",0,MAXA(VLOOKUP(Q107,Q$23:R$49,2),0))</f>
        <v>2431</v>
      </c>
      <c r="S107" s="36">
        <f t="shared" ref="S107:S108" si="71">IF(R107=0,0,MAXA(VLOOKUP(R107,R$23:S$49,2),0))</f>
        <v>43.000000000000028</v>
      </c>
      <c r="T107" s="21" t="s">
        <v>23</v>
      </c>
      <c r="U107" s="31">
        <f t="shared" ref="U107:U108" si="72">IF(T107=" ",0,MAXA(VLOOKUP(T107,T$23:U$49,2),0))</f>
        <v>3214</v>
      </c>
      <c r="V107" s="37">
        <f t="shared" ref="V107:V108" si="73">IF(U107=0,0,MAXA(VLOOKUP(U107,U$23:V$49,2),0))</f>
        <v>43</v>
      </c>
      <c r="W107" s="23">
        <v>15</v>
      </c>
      <c r="X107" s="24">
        <v>40</v>
      </c>
      <c r="Y107" s="25">
        <v>35</v>
      </c>
      <c r="Z107" s="26">
        <v>43</v>
      </c>
      <c r="AA107" s="86">
        <f t="shared" si="0"/>
        <v>118</v>
      </c>
      <c r="AB107" s="87">
        <f t="shared" si="1"/>
        <v>15</v>
      </c>
      <c r="AC107" s="88">
        <f t="shared" si="60"/>
        <v>250.00000000000009</v>
      </c>
      <c r="AD107" s="51">
        <f t="shared" si="61"/>
        <v>383.00000000000011</v>
      </c>
      <c r="AE107" s="9">
        <v>1075</v>
      </c>
      <c r="AF107" s="99">
        <v>12</v>
      </c>
      <c r="AG107" s="5"/>
    </row>
    <row r="108" spans="1:33" x14ac:dyDescent="0.3">
      <c r="A108" s="104">
        <v>2063</v>
      </c>
      <c r="B108" s="104" t="s">
        <v>153</v>
      </c>
      <c r="C108" s="104" t="s">
        <v>143</v>
      </c>
      <c r="D108" s="104" t="s">
        <v>150</v>
      </c>
      <c r="E108" s="10" t="s">
        <v>27</v>
      </c>
      <c r="F108" s="31">
        <f t="shared" si="62"/>
        <v>4123</v>
      </c>
      <c r="G108" s="32">
        <f t="shared" si="63"/>
        <v>28.000000000000043</v>
      </c>
      <c r="H108" s="13" t="s">
        <v>20</v>
      </c>
      <c r="I108" s="31">
        <f t="shared" si="64"/>
        <v>2431</v>
      </c>
      <c r="J108" s="33">
        <f t="shared" si="65"/>
        <v>32.000000000000021</v>
      </c>
      <c r="K108" s="15" t="s">
        <v>23</v>
      </c>
      <c r="L108" s="31">
        <f t="shared" si="66"/>
        <v>3214</v>
      </c>
      <c r="M108" s="34">
        <f t="shared" si="67"/>
        <v>48</v>
      </c>
      <c r="N108" s="17" t="s">
        <v>22</v>
      </c>
      <c r="O108" s="31">
        <f t="shared" si="68"/>
        <v>3142</v>
      </c>
      <c r="P108" s="35">
        <f t="shared" si="69"/>
        <v>41</v>
      </c>
      <c r="Q108" s="19" t="s">
        <v>18</v>
      </c>
      <c r="R108" s="31">
        <f t="shared" si="70"/>
        <v>2341</v>
      </c>
      <c r="S108" s="36">
        <f t="shared" si="71"/>
        <v>40.000000000000057</v>
      </c>
      <c r="T108" s="21" t="s">
        <v>19</v>
      </c>
      <c r="U108" s="31">
        <f t="shared" si="72"/>
        <v>2413</v>
      </c>
      <c r="V108" s="37">
        <f t="shared" si="73"/>
        <v>38</v>
      </c>
      <c r="W108" s="23">
        <v>20</v>
      </c>
      <c r="X108" s="24">
        <v>30</v>
      </c>
      <c r="Y108" s="25">
        <v>30</v>
      </c>
      <c r="Z108" s="26">
        <v>37</v>
      </c>
      <c r="AA108" s="86">
        <f t="shared" si="0"/>
        <v>97</v>
      </c>
      <c r="AB108" s="87">
        <f t="shared" si="1"/>
        <v>20</v>
      </c>
      <c r="AC108" s="88">
        <f t="shared" si="60"/>
        <v>227.00000000000011</v>
      </c>
      <c r="AD108" s="51">
        <f t="shared" si="61"/>
        <v>344.00000000000011</v>
      </c>
      <c r="AF108" s="99"/>
      <c r="AG108" s="5"/>
    </row>
    <row r="109" spans="1:33" x14ac:dyDescent="0.3">
      <c r="B109" s="8" t="s">
        <v>52</v>
      </c>
      <c r="C109" s="8" t="s">
        <v>53</v>
      </c>
      <c r="G109" s="32">
        <f>SUM(G106:G106)</f>
        <v>38.000000000000028</v>
      </c>
      <c r="J109" s="33">
        <f>SUM(J106:J106)</f>
        <v>40.000000000000007</v>
      </c>
      <c r="M109" s="34">
        <f>SUM(M106:M106)</f>
        <v>36.000000000000014</v>
      </c>
      <c r="P109" s="35">
        <f>SUM(P106:P106)</f>
        <v>50</v>
      </c>
      <c r="S109" s="36">
        <f>SUM(S106:S106)</f>
        <v>28.000000000000057</v>
      </c>
      <c r="V109" s="37">
        <f>SUM(V106:V106)</f>
        <v>26</v>
      </c>
      <c r="W109" s="110"/>
      <c r="X109" s="110"/>
      <c r="Y109" s="110"/>
      <c r="Z109" s="110"/>
      <c r="AA109" s="86">
        <f>SUM(AA106:AA108)</f>
        <v>325</v>
      </c>
      <c r="AB109" s="87"/>
      <c r="AC109" s="88">
        <f>SUM(AC106:AC108)</f>
        <v>695.00000000000034</v>
      </c>
      <c r="AD109" s="51">
        <f>SUM(AD106:AD108)</f>
        <v>1075.0000000000005</v>
      </c>
      <c r="AF109" s="99"/>
      <c r="AG109" s="5"/>
    </row>
    <row r="110" spans="1:33" x14ac:dyDescent="0.3">
      <c r="G110" s="32"/>
      <c r="J110" s="33"/>
      <c r="M110" s="34"/>
      <c r="P110" s="35"/>
      <c r="S110" s="36"/>
      <c r="V110" s="37"/>
      <c r="W110" s="110"/>
      <c r="X110" s="110"/>
      <c r="Y110" s="110"/>
      <c r="Z110" s="110"/>
      <c r="AA110" s="86"/>
      <c r="AB110" s="87"/>
      <c r="AC110" s="88"/>
      <c r="AD110" s="51"/>
      <c r="AF110" s="99"/>
      <c r="AG110" s="5"/>
    </row>
    <row r="111" spans="1:33" x14ac:dyDescent="0.3">
      <c r="A111" s="104">
        <v>2072</v>
      </c>
      <c r="B111" s="104" t="s">
        <v>155</v>
      </c>
      <c r="C111" s="104" t="s">
        <v>156</v>
      </c>
      <c r="D111" s="104" t="s">
        <v>154</v>
      </c>
      <c r="E111" s="10" t="s">
        <v>27</v>
      </c>
      <c r="F111" s="31">
        <f t="shared" ref="F111:F112" si="74">IF(E111=" ",0,MAXA(VLOOKUP(E111,E$23:F$49,2),0))</f>
        <v>4123</v>
      </c>
      <c r="G111" s="32">
        <f t="shared" ref="G111:G112" si="75">IF(F111=0,0,MAXA(VLOOKUP(F111,F$23:G$49,2),0))</f>
        <v>28.000000000000043</v>
      </c>
      <c r="H111" s="13" t="s">
        <v>20</v>
      </c>
      <c r="I111" s="31">
        <f t="shared" ref="I111:I112" si="76">IF(H111=" ",0,MAXA(VLOOKUP(H111,H$23:I$49,2),0))</f>
        <v>2431</v>
      </c>
      <c r="J111" s="33">
        <f t="shared" ref="J111:J112" si="77">IF(I111=0,0,MAXA(VLOOKUP(I111,I$23:J$49,2),0))</f>
        <v>32.000000000000021</v>
      </c>
      <c r="K111" s="15" t="s">
        <v>15</v>
      </c>
      <c r="L111" s="31">
        <f t="shared" ref="L111:L112" si="78">IF(K111=" ",0,MAXA(VLOOKUP(K111,K$23:L$49,2),0))</f>
        <v>2134</v>
      </c>
      <c r="M111" s="34">
        <f t="shared" ref="M111:M112" si="79">IF(L111=0,0,MAXA(VLOOKUP(L111,L$23:M$49,2),0))</f>
        <v>48</v>
      </c>
      <c r="N111" s="17" t="s">
        <v>12</v>
      </c>
      <c r="O111" s="31">
        <f t="shared" ref="O111:O112" si="80">IF(N111=" ",0,MAXA(VLOOKUP(N111,N$23:O$49,2),0))</f>
        <v>1342</v>
      </c>
      <c r="P111" s="35">
        <f t="shared" ref="P111:P112" si="81">IF(O111=0,0,MAXA(VLOOKUP(O111,O$23:P$49,2),0))</f>
        <v>48</v>
      </c>
      <c r="Q111" s="19" t="s">
        <v>29</v>
      </c>
      <c r="R111" s="31">
        <f t="shared" ref="R111:R112" si="82">IF(Q111=" ",0,MAXA(VLOOKUP(Q111,Q$23:R$49,2),0))</f>
        <v>4213</v>
      </c>
      <c r="S111" s="36">
        <f t="shared" ref="S111:S112" si="83">IF(R111=0,0,MAXA(VLOOKUP(R111,R$23:S$49,2),0))</f>
        <v>42</v>
      </c>
      <c r="T111" s="21" t="s">
        <v>11</v>
      </c>
      <c r="U111" s="31">
        <f t="shared" ref="U111:U112" si="84">IF(T111=" ",0,MAXA(VLOOKUP(T111,T$23:U$49,2),0))</f>
        <v>1324</v>
      </c>
      <c r="V111" s="37">
        <f t="shared" ref="V111:V112" si="85">IF(U111=0,0,MAXA(VLOOKUP(U111,U$23:V$49,2),0))</f>
        <v>42</v>
      </c>
      <c r="W111" s="23">
        <v>40</v>
      </c>
      <c r="X111" s="24">
        <v>39</v>
      </c>
      <c r="Y111" s="25">
        <v>40</v>
      </c>
      <c r="Z111" s="26">
        <v>38</v>
      </c>
      <c r="AA111" s="86">
        <f t="shared" si="0"/>
        <v>117</v>
      </c>
      <c r="AB111" s="87">
        <f t="shared" si="1"/>
        <v>40</v>
      </c>
      <c r="AC111" s="88">
        <f t="shared" si="2"/>
        <v>240.00000000000006</v>
      </c>
      <c r="AD111" s="51">
        <f t="shared" si="3"/>
        <v>397.00000000000006</v>
      </c>
      <c r="AF111" s="99"/>
      <c r="AG111" s="5"/>
    </row>
    <row r="112" spans="1:33" x14ac:dyDescent="0.3">
      <c r="A112" s="104">
        <v>2073</v>
      </c>
      <c r="B112" s="104" t="s">
        <v>157</v>
      </c>
      <c r="C112" s="104" t="s">
        <v>158</v>
      </c>
      <c r="D112" s="104" t="s">
        <v>154</v>
      </c>
      <c r="E112" s="10" t="s">
        <v>14</v>
      </c>
      <c r="F112" s="31">
        <f t="shared" si="74"/>
        <v>1432</v>
      </c>
      <c r="G112" s="32">
        <f t="shared" si="75"/>
        <v>40.000000000000028</v>
      </c>
      <c r="H112" s="13" t="s">
        <v>25</v>
      </c>
      <c r="I112" s="31">
        <f t="shared" si="76"/>
        <v>3412</v>
      </c>
      <c r="J112" s="33">
        <f t="shared" si="77"/>
        <v>50</v>
      </c>
      <c r="K112" s="15" t="s">
        <v>23</v>
      </c>
      <c r="L112" s="31">
        <f t="shared" si="78"/>
        <v>3214</v>
      </c>
      <c r="M112" s="34">
        <f t="shared" si="79"/>
        <v>48</v>
      </c>
      <c r="N112" s="17" t="s">
        <v>12</v>
      </c>
      <c r="O112" s="31">
        <f t="shared" si="80"/>
        <v>1342</v>
      </c>
      <c r="P112" s="35">
        <f t="shared" si="81"/>
        <v>48</v>
      </c>
      <c r="Q112" s="19" t="s">
        <v>27</v>
      </c>
      <c r="R112" s="31">
        <f t="shared" si="82"/>
        <v>4123</v>
      </c>
      <c r="S112" s="36">
        <f t="shared" si="83"/>
        <v>38</v>
      </c>
      <c r="T112" s="21" t="s">
        <v>20</v>
      </c>
      <c r="U112" s="31">
        <f t="shared" si="84"/>
        <v>2431</v>
      </c>
      <c r="V112" s="37">
        <f t="shared" si="85"/>
        <v>36</v>
      </c>
      <c r="W112" s="23">
        <v>15</v>
      </c>
      <c r="X112" s="24">
        <v>39</v>
      </c>
      <c r="Y112" s="25">
        <v>31</v>
      </c>
      <c r="Z112" s="26">
        <v>32</v>
      </c>
      <c r="AA112" s="86">
        <f t="shared" si="0"/>
        <v>102</v>
      </c>
      <c r="AB112" s="87">
        <f t="shared" si="1"/>
        <v>15</v>
      </c>
      <c r="AC112" s="88">
        <f t="shared" si="2"/>
        <v>260</v>
      </c>
      <c r="AD112" s="51">
        <f t="shared" si="3"/>
        <v>377</v>
      </c>
      <c r="AF112" s="99"/>
      <c r="AG112" s="5"/>
    </row>
    <row r="113" spans="1:33" x14ac:dyDescent="0.3">
      <c r="G113" s="32"/>
      <c r="J113" s="33"/>
      <c r="M113" s="34"/>
      <c r="P113" s="35"/>
      <c r="S113" s="36"/>
      <c r="V113" s="37"/>
      <c r="W113" s="110"/>
      <c r="X113" s="110"/>
      <c r="Y113" s="110"/>
      <c r="Z113" s="110"/>
      <c r="AA113" s="86"/>
      <c r="AB113" s="87"/>
      <c r="AC113" s="88"/>
      <c r="AD113" s="51"/>
      <c r="AF113" s="99"/>
      <c r="AG113" s="5"/>
    </row>
    <row r="114" spans="1:33" x14ac:dyDescent="0.3">
      <c r="A114" s="104">
        <v>41</v>
      </c>
      <c r="B114" s="104" t="s">
        <v>73</v>
      </c>
      <c r="C114" s="104" t="s">
        <v>74</v>
      </c>
      <c r="D114" s="104" t="s">
        <v>159</v>
      </c>
      <c r="E114" s="10" t="s">
        <v>13</v>
      </c>
      <c r="F114" s="31">
        <f>IF(E114=" ",0,MAXA(VLOOKUP(E114,E$23:F$49,2),0))</f>
        <v>1423</v>
      </c>
      <c r="G114" s="32">
        <f>IF(F114=0,0,MAXA(VLOOKUP(F114,F$23:G$49,2),0))</f>
        <v>38.000000000000028</v>
      </c>
      <c r="H114" s="13" t="s">
        <v>16</v>
      </c>
      <c r="I114" s="31">
        <f>IF(H114=" ",0,MAXA(VLOOKUP(H114,H$23:I$49,2),0))</f>
        <v>2143</v>
      </c>
      <c r="J114" s="33">
        <f>IF(I114=0,0,MAXA(VLOOKUP(I114,I$23:J$49,2),0))</f>
        <v>22.000000000000021</v>
      </c>
      <c r="K114" s="15" t="s">
        <v>13</v>
      </c>
      <c r="L114" s="31">
        <f>IF(K114=" ",0,MAXA(VLOOKUP(K114,K$23:L$49,2),0))</f>
        <v>1423</v>
      </c>
      <c r="M114" s="34">
        <f>IF(L114=0,0,MAXA(VLOOKUP(L114,L$23:M$49,2),0))</f>
        <v>30.000000000000028</v>
      </c>
      <c r="N114" s="17" t="s">
        <v>12</v>
      </c>
      <c r="O114" s="31">
        <f>IF(N114=" ",0,MAXA(VLOOKUP(N114,N$23:O$49,2),0))</f>
        <v>1342</v>
      </c>
      <c r="P114" s="35">
        <f>IF(O114=0,0,MAXA(VLOOKUP(O114,O$23:P$49,2),0))</f>
        <v>48</v>
      </c>
      <c r="Q114" s="19" t="s">
        <v>23</v>
      </c>
      <c r="R114" s="31">
        <f>IF(Q114=" ",0,MAXA(VLOOKUP(Q114,Q$23:R$49,2),0))</f>
        <v>3214</v>
      </c>
      <c r="S114" s="36">
        <f>IF(R114=0,0,MAXA(VLOOKUP(R114,R$23:S$49,2),0))</f>
        <v>33.000000000000085</v>
      </c>
      <c r="T114" s="21" t="s">
        <v>21</v>
      </c>
      <c r="U114" s="31">
        <f>IF(T114=" ",0,MAXA(VLOOKUP(T114,T$23:U$49,2),0))</f>
        <v>3124</v>
      </c>
      <c r="V114" s="37">
        <f>IF(U114=0,0,MAXA(VLOOKUP(U114,U$23:V$49,2),0))</f>
        <v>40</v>
      </c>
      <c r="W114" s="110">
        <v>30</v>
      </c>
      <c r="X114" s="110">
        <v>37</v>
      </c>
      <c r="Y114" s="110">
        <v>33</v>
      </c>
      <c r="Z114" s="110">
        <v>44</v>
      </c>
      <c r="AA114" s="86">
        <f t="shared" si="0"/>
        <v>114</v>
      </c>
      <c r="AB114" s="87">
        <f t="shared" si="1"/>
        <v>30</v>
      </c>
      <c r="AC114" s="88">
        <f t="shared" si="2"/>
        <v>211.00000000000017</v>
      </c>
      <c r="AD114" s="51">
        <f t="shared" si="3"/>
        <v>355.00000000000017</v>
      </c>
      <c r="AF114" s="99"/>
      <c r="AG114" s="5"/>
    </row>
    <row r="115" spans="1:33" x14ac:dyDescent="0.3">
      <c r="A115" s="104">
        <v>42</v>
      </c>
      <c r="B115" s="104" t="s">
        <v>75</v>
      </c>
      <c r="C115" s="104" t="s">
        <v>76</v>
      </c>
      <c r="D115" s="104" t="s">
        <v>159</v>
      </c>
      <c r="E115" s="10" t="s">
        <v>18</v>
      </c>
      <c r="F115" s="31">
        <f t="shared" ref="F115:F116" si="86">IF(E115=" ",0,MAXA(VLOOKUP(E115,E$23:F$49,2),0))</f>
        <v>2341</v>
      </c>
      <c r="G115" s="32">
        <f t="shared" ref="G115:G116" si="87">IF(F115=0,0,MAXA(VLOOKUP(F115,F$23:G$49,2),0))</f>
        <v>28.000000000000014</v>
      </c>
      <c r="H115" s="13" t="s">
        <v>24</v>
      </c>
      <c r="I115" s="31">
        <f t="shared" ref="I115:I116" si="88">IF(H115=" ",0,MAXA(VLOOKUP(H115,H$23:I$49,2),0))</f>
        <v>3241</v>
      </c>
      <c r="J115" s="33">
        <f t="shared" ref="J115:J116" si="89">IF(I115=0,0,MAXA(VLOOKUP(I115,I$23:J$49,2),0))</f>
        <v>42.000000000000014</v>
      </c>
      <c r="K115" s="15" t="s">
        <v>17</v>
      </c>
      <c r="L115" s="31">
        <f t="shared" ref="L115:L116" si="90">IF(K115=" ",0,MAXA(VLOOKUP(K115,K$23:L$49,2),0))</f>
        <v>2314</v>
      </c>
      <c r="M115" s="34">
        <f t="shared" ref="M115:M116" si="91">IF(L115=0,0,MAXA(VLOOKUP(L115,L$23:M$49,2),0))</f>
        <v>50</v>
      </c>
      <c r="N115" s="17" t="s">
        <v>11</v>
      </c>
      <c r="O115" s="31">
        <f t="shared" ref="O115:O116" si="92">IF(N115=" ",0,MAXA(VLOOKUP(N115,N$23:O$49,2),0))</f>
        <v>1324</v>
      </c>
      <c r="P115" s="35">
        <f t="shared" ref="P115:P116" si="93">IF(O115=0,0,MAXA(VLOOKUP(O115,O$23:P$49,2),0))</f>
        <v>41</v>
      </c>
      <c r="Q115" s="19" t="s">
        <v>26</v>
      </c>
      <c r="R115" s="31">
        <f t="shared" ref="R115:R116" si="94">IF(Q115=" ",0,MAXA(VLOOKUP(Q115,Q$23:R$49,2),0))</f>
        <v>3421</v>
      </c>
      <c r="S115" s="36">
        <f t="shared" ref="S115:S116" si="95">IF(R115=0,0,MAXA(VLOOKUP(R115,R$23:S$49,2),0))</f>
        <v>25.000000000000085</v>
      </c>
      <c r="T115" s="21" t="s">
        <v>15</v>
      </c>
      <c r="U115" s="31">
        <f t="shared" ref="U115:U116" si="96">IF(T115=" ",0,MAXA(VLOOKUP(T115,T$23:U$49,2),0))</f>
        <v>2134</v>
      </c>
      <c r="V115" s="37">
        <f t="shared" ref="V115:V116" si="97">IF(U115=0,0,MAXA(VLOOKUP(U115,U$23:V$49,2),0))</f>
        <v>50</v>
      </c>
      <c r="W115" s="110">
        <v>10</v>
      </c>
      <c r="X115" s="110">
        <v>35</v>
      </c>
      <c r="Y115" s="110">
        <v>40</v>
      </c>
      <c r="Z115" s="110">
        <v>39</v>
      </c>
      <c r="AA115" s="86">
        <f t="shared" si="0"/>
        <v>114</v>
      </c>
      <c r="AB115" s="87">
        <f t="shared" si="1"/>
        <v>10</v>
      </c>
      <c r="AC115" s="88">
        <f t="shared" si="2"/>
        <v>236.00000000000011</v>
      </c>
      <c r="AD115" s="51">
        <f t="shared" si="3"/>
        <v>360.00000000000011</v>
      </c>
      <c r="AE115" s="9">
        <v>1151</v>
      </c>
      <c r="AF115" s="99">
        <v>9</v>
      </c>
      <c r="AG115" s="5"/>
    </row>
    <row r="116" spans="1:33" x14ac:dyDescent="0.3">
      <c r="A116" s="104">
        <v>43</v>
      </c>
      <c r="B116" s="104" t="s">
        <v>77</v>
      </c>
      <c r="C116" s="104" t="s">
        <v>78</v>
      </c>
      <c r="D116" s="104" t="s">
        <v>159</v>
      </c>
      <c r="E116" s="10" t="s">
        <v>9</v>
      </c>
      <c r="F116" s="31">
        <f t="shared" si="86"/>
        <v>1234</v>
      </c>
      <c r="G116" s="32">
        <f t="shared" si="87"/>
        <v>48</v>
      </c>
      <c r="H116" s="13" t="s">
        <v>4</v>
      </c>
      <c r="I116" s="31">
        <f t="shared" si="88"/>
        <v>4231</v>
      </c>
      <c r="J116" s="33">
        <f t="shared" si="89"/>
        <v>38.000000000000014</v>
      </c>
      <c r="K116" s="15" t="s">
        <v>15</v>
      </c>
      <c r="L116" s="31">
        <f t="shared" si="90"/>
        <v>2134</v>
      </c>
      <c r="M116" s="34">
        <f t="shared" si="91"/>
        <v>48</v>
      </c>
      <c r="N116" s="17" t="s">
        <v>25</v>
      </c>
      <c r="O116" s="31">
        <f t="shared" si="92"/>
        <v>3412</v>
      </c>
      <c r="P116" s="35">
        <f t="shared" si="93"/>
        <v>36</v>
      </c>
      <c r="Q116" s="19" t="s">
        <v>14</v>
      </c>
      <c r="R116" s="31">
        <f t="shared" si="94"/>
        <v>1432</v>
      </c>
      <c r="S116" s="36">
        <f t="shared" si="95"/>
        <v>31.000000000000028</v>
      </c>
      <c r="T116" s="21" t="s">
        <v>9</v>
      </c>
      <c r="U116" s="31">
        <f t="shared" si="96"/>
        <v>1234</v>
      </c>
      <c r="V116" s="37">
        <f t="shared" si="97"/>
        <v>47</v>
      </c>
      <c r="W116" s="23">
        <v>30</v>
      </c>
      <c r="X116" s="24">
        <v>37</v>
      </c>
      <c r="Y116" s="25">
        <v>33</v>
      </c>
      <c r="Z116" s="26">
        <v>42</v>
      </c>
      <c r="AA116" s="86">
        <f t="shared" si="0"/>
        <v>112</v>
      </c>
      <c r="AB116" s="87">
        <f t="shared" si="1"/>
        <v>30</v>
      </c>
      <c r="AC116" s="88">
        <f t="shared" si="2"/>
        <v>248.00000000000003</v>
      </c>
      <c r="AD116" s="51">
        <f t="shared" si="3"/>
        <v>390</v>
      </c>
      <c r="AF116" s="99"/>
      <c r="AG116" s="5"/>
    </row>
    <row r="117" spans="1:33" x14ac:dyDescent="0.3">
      <c r="A117" s="104">
        <v>44</v>
      </c>
      <c r="B117" s="104" t="s">
        <v>79</v>
      </c>
      <c r="C117" s="104" t="s">
        <v>80</v>
      </c>
      <c r="D117" s="104" t="s">
        <v>159</v>
      </c>
      <c r="E117" s="10" t="s">
        <v>11</v>
      </c>
      <c r="F117" s="31">
        <f>IF(E117=" ",0,MAXA(VLOOKUP(E117,E$23:F$49,2),0))</f>
        <v>1324</v>
      </c>
      <c r="G117" s="32">
        <f>IF(F117=0,0,MAXA(VLOOKUP(F117,F$23:G$49,2),0))</f>
        <v>50</v>
      </c>
      <c r="H117" s="13" t="s">
        <v>20</v>
      </c>
      <c r="I117" s="31">
        <f>IF(H117=" ",0,MAXA(VLOOKUP(H117,H$23:I$49,2),0))</f>
        <v>2431</v>
      </c>
      <c r="J117" s="33">
        <f>IF(I117=0,0,MAXA(VLOOKUP(I117,I$23:J$49,2),0))</f>
        <v>32.000000000000021</v>
      </c>
      <c r="K117" s="15" t="s">
        <v>31</v>
      </c>
      <c r="L117" s="31">
        <f>IF(K117=" ",0,MAXA(VLOOKUP(K117,K$23:L$49,2),0))</f>
        <v>4321</v>
      </c>
      <c r="M117" s="34">
        <f>IF(L117=0,0,MAXA(VLOOKUP(L117,L$23:M$49,2),0))</f>
        <v>30.000000000000043</v>
      </c>
      <c r="N117" s="17" t="s">
        <v>12</v>
      </c>
      <c r="O117" s="31">
        <f>IF(N117=" ",0,MAXA(VLOOKUP(N117,N$23:O$49,2),0))</f>
        <v>1342</v>
      </c>
      <c r="P117" s="35">
        <f>IF(O117=0,0,MAXA(VLOOKUP(O117,O$23:P$49,2),0))</f>
        <v>48</v>
      </c>
      <c r="Q117" s="19" t="s">
        <v>20</v>
      </c>
      <c r="R117" s="31">
        <f>IF(Q117=" ",0,MAXA(VLOOKUP(Q117,Q$23:R$49,2),0))</f>
        <v>2431</v>
      </c>
      <c r="S117" s="36">
        <f>IF(R117=0,0,MAXA(VLOOKUP(R117,R$23:S$49,2),0))</f>
        <v>43.000000000000028</v>
      </c>
      <c r="T117" s="21" t="s">
        <v>18</v>
      </c>
      <c r="U117" s="31">
        <f>IF(T117=" ",0,MAXA(VLOOKUP(T117,T$23:U$49,2),0))</f>
        <v>2341</v>
      </c>
      <c r="V117" s="37">
        <f>IF(U117=0,0,MAXA(VLOOKUP(U117,U$23:V$49,2),0))</f>
        <v>41</v>
      </c>
      <c r="W117" s="23">
        <v>20</v>
      </c>
      <c r="X117" s="24">
        <v>46</v>
      </c>
      <c r="Y117" s="25">
        <v>45</v>
      </c>
      <c r="Z117" s="26">
        <v>46</v>
      </c>
      <c r="AA117" s="86">
        <f t="shared" si="0"/>
        <v>137</v>
      </c>
      <c r="AB117" s="87">
        <f t="shared" si="1"/>
        <v>20</v>
      </c>
      <c r="AC117" s="88">
        <f t="shared" si="2"/>
        <v>244.00000000000009</v>
      </c>
      <c r="AD117" s="51">
        <f t="shared" si="3"/>
        <v>401.00000000000011</v>
      </c>
      <c r="AF117" s="99"/>
      <c r="AG117" s="5"/>
    </row>
    <row r="118" spans="1:33" x14ac:dyDescent="0.3">
      <c r="B118" s="8" t="s">
        <v>52</v>
      </c>
      <c r="C118" s="8" t="s">
        <v>53</v>
      </c>
      <c r="G118" s="32">
        <f>SUM(G117:G117)</f>
        <v>50</v>
      </c>
      <c r="J118" s="33">
        <f>SUM(J117:J117)</f>
        <v>32.000000000000021</v>
      </c>
      <c r="M118" s="34">
        <f>SUM(M117:M117)</f>
        <v>30.000000000000043</v>
      </c>
      <c r="P118" s="35">
        <f>SUM(P117:P117)</f>
        <v>48</v>
      </c>
      <c r="S118" s="36">
        <f>SUM(S117:S117)</f>
        <v>43.000000000000028</v>
      </c>
      <c r="V118" s="37">
        <f>SUM(V117:V117)</f>
        <v>41</v>
      </c>
      <c r="AA118" s="86">
        <f>SUM(AA114:AA117)</f>
        <v>477</v>
      </c>
      <c r="AB118" s="87"/>
      <c r="AC118" s="88">
        <f>SUM(AC114:AC117)</f>
        <v>939.00000000000045</v>
      </c>
      <c r="AD118" s="51">
        <f>SUM(AD114:AD117)</f>
        <v>1506.0000000000005</v>
      </c>
      <c r="AF118" s="99"/>
      <c r="AG118" s="5"/>
    </row>
    <row r="119" spans="1:33" x14ac:dyDescent="0.3">
      <c r="G119" s="32"/>
      <c r="J119" s="33"/>
      <c r="M119" s="34"/>
      <c r="P119" s="35"/>
      <c r="S119" s="36"/>
      <c r="V119" s="37"/>
      <c r="W119" s="110"/>
      <c r="X119" s="110"/>
      <c r="Y119" s="110"/>
      <c r="Z119" s="110"/>
      <c r="AA119" s="86"/>
      <c r="AB119" s="87"/>
      <c r="AC119" s="88"/>
      <c r="AD119" s="51"/>
      <c r="AF119" s="99"/>
      <c r="AG119" s="5"/>
    </row>
    <row r="120" spans="1:33" x14ac:dyDescent="0.3">
      <c r="A120" s="104">
        <v>2081</v>
      </c>
      <c r="B120" s="104" t="s">
        <v>160</v>
      </c>
      <c r="C120" s="104" t="s">
        <v>161</v>
      </c>
      <c r="D120" s="104" t="s">
        <v>162</v>
      </c>
      <c r="E120" s="10" t="s">
        <v>13</v>
      </c>
      <c r="F120" s="31">
        <f>IF(E120=" ",0,MAXA(VLOOKUP(E120,E$23:F$49,2),0))</f>
        <v>1423</v>
      </c>
      <c r="G120" s="32">
        <f>IF(F120=0,0,MAXA(VLOOKUP(F120,F$23:G$49,2),0))</f>
        <v>38.000000000000028</v>
      </c>
      <c r="H120" s="13" t="s">
        <v>43</v>
      </c>
      <c r="I120" s="31">
        <f>IF(H120=" ",0,MAXA(VLOOKUP(H120,H$23:I$49,2),0))</f>
        <v>0</v>
      </c>
      <c r="J120" s="33">
        <f>IF(I120=0,0,MAXA(VLOOKUP(I120,I$23:J$49,2),0))</f>
        <v>0</v>
      </c>
      <c r="K120" s="15" t="s">
        <v>21</v>
      </c>
      <c r="L120" s="31">
        <f>IF(K120=" ",0,MAXA(VLOOKUP(K120,K$23:L$49,2),0))</f>
        <v>3124</v>
      </c>
      <c r="M120" s="34">
        <f>IF(L120=0,0,MAXA(VLOOKUP(L120,L$23:M$49,2),0))</f>
        <v>44</v>
      </c>
      <c r="N120" s="17" t="s">
        <v>12</v>
      </c>
      <c r="O120" s="31">
        <f>IF(N120=" ",0,MAXA(VLOOKUP(N120,N$23:O$49,2),0))</f>
        <v>1342</v>
      </c>
      <c r="P120" s="35">
        <f>IF(O120=0,0,MAXA(VLOOKUP(O120,O$23:P$49,2),0))</f>
        <v>48</v>
      </c>
      <c r="Q120" s="19" t="s">
        <v>20</v>
      </c>
      <c r="R120" s="31">
        <f>IF(Q120=" ",0,MAXA(VLOOKUP(Q120,Q$23:R$49,2),0))</f>
        <v>2431</v>
      </c>
      <c r="S120" s="36">
        <f>IF(R120=0,0,MAXA(VLOOKUP(R120,R$23:S$49,2),0))</f>
        <v>43.000000000000028</v>
      </c>
      <c r="T120" s="21" t="s">
        <v>11</v>
      </c>
      <c r="U120" s="31">
        <f>IF(T120=" ",0,MAXA(VLOOKUP(T120,T$23:U$49,2),0))</f>
        <v>1324</v>
      </c>
      <c r="V120" s="37">
        <f>IF(U120=0,0,MAXA(VLOOKUP(U120,U$23:V$49,2),0))</f>
        <v>42</v>
      </c>
      <c r="W120" s="23">
        <v>30</v>
      </c>
      <c r="X120" s="24">
        <v>36</v>
      </c>
      <c r="Y120" s="25">
        <v>36</v>
      </c>
      <c r="Z120" s="26">
        <v>45</v>
      </c>
      <c r="AA120" s="86">
        <f t="shared" si="0"/>
        <v>117</v>
      </c>
      <c r="AB120" s="87">
        <f t="shared" si="1"/>
        <v>30</v>
      </c>
      <c r="AC120" s="88">
        <f t="shared" si="2"/>
        <v>215.00000000000006</v>
      </c>
      <c r="AD120" s="51">
        <f t="shared" si="3"/>
        <v>362.00000000000006</v>
      </c>
      <c r="AF120" s="99"/>
      <c r="AG120" s="5"/>
    </row>
    <row r="121" spans="1:33" x14ac:dyDescent="0.3">
      <c r="A121" s="104">
        <v>2082</v>
      </c>
      <c r="B121" s="104" t="s">
        <v>163</v>
      </c>
      <c r="C121" s="104" t="s">
        <v>164</v>
      </c>
      <c r="D121" s="104" t="s">
        <v>162</v>
      </c>
      <c r="E121" s="10" t="s">
        <v>9</v>
      </c>
      <c r="F121" s="31">
        <f>IF(E121=" ",0,MAXA(VLOOKUP(E121,E$23:F$49,2),0))</f>
        <v>1234</v>
      </c>
      <c r="G121" s="32">
        <f>IF(F121=0,0,MAXA(VLOOKUP(F121,F$23:G$49,2),0))</f>
        <v>48</v>
      </c>
      <c r="H121" s="13" t="s">
        <v>17</v>
      </c>
      <c r="I121" s="31">
        <f>IF(H121=" ",0,MAXA(VLOOKUP(H121,H$23:I$49,2),0))</f>
        <v>2314</v>
      </c>
      <c r="J121" s="33">
        <f>IF(I121=0,0,MAXA(VLOOKUP(I121,I$23:J$49,2),0))</f>
        <v>30.000000000000021</v>
      </c>
      <c r="K121" s="15" t="s">
        <v>24</v>
      </c>
      <c r="L121" s="31">
        <f>IF(K121=" ",0,MAXA(VLOOKUP(K121,K$23:L$49,2),0))</f>
        <v>3241</v>
      </c>
      <c r="M121" s="34">
        <f>IF(L121=0,0,MAXA(VLOOKUP(L121,L$23:M$49,2),0))</f>
        <v>44.000000000000014</v>
      </c>
      <c r="N121" s="17" t="s">
        <v>11</v>
      </c>
      <c r="O121" s="31">
        <f>IF(N121=" ",0,MAXA(VLOOKUP(N121,N$23:O$49,2),0))</f>
        <v>1324</v>
      </c>
      <c r="P121" s="35">
        <f>IF(O121=0,0,MAXA(VLOOKUP(O121,O$23:P$49,2),0))</f>
        <v>41</v>
      </c>
      <c r="Q121" s="19" t="s">
        <v>13</v>
      </c>
      <c r="R121" s="31">
        <f>IF(Q121=" ",0,MAXA(VLOOKUP(Q121,Q$23:R$49,2),0))</f>
        <v>1423</v>
      </c>
      <c r="S121" s="36">
        <f>IF(R121=0,0,MAXA(VLOOKUP(R121,R$23:S$49,2),0))</f>
        <v>40</v>
      </c>
      <c r="T121" s="21" t="s">
        <v>9</v>
      </c>
      <c r="U121" s="31">
        <f>IF(T121=" ",0,MAXA(VLOOKUP(T121,T$23:U$49,2),0))</f>
        <v>1234</v>
      </c>
      <c r="V121" s="37">
        <f>IF(U121=0,0,MAXA(VLOOKUP(U121,U$23:V$49,2),0))</f>
        <v>47</v>
      </c>
      <c r="W121" s="23">
        <v>45</v>
      </c>
      <c r="X121" s="24">
        <v>40</v>
      </c>
      <c r="Y121" s="25">
        <v>44</v>
      </c>
      <c r="Z121" s="26">
        <v>43</v>
      </c>
      <c r="AA121" s="86">
        <f t="shared" si="0"/>
        <v>127</v>
      </c>
      <c r="AB121" s="87">
        <f t="shared" si="1"/>
        <v>45</v>
      </c>
      <c r="AC121" s="88">
        <f t="shared" si="2"/>
        <v>250.00000000000006</v>
      </c>
      <c r="AD121" s="51">
        <f t="shared" si="3"/>
        <v>422.00000000000006</v>
      </c>
      <c r="AE121" s="9">
        <v>1191</v>
      </c>
      <c r="AF121" s="99">
        <v>6</v>
      </c>
      <c r="AG121" s="5"/>
    </row>
    <row r="122" spans="1:33" x14ac:dyDescent="0.3">
      <c r="A122" s="104">
        <v>2083</v>
      </c>
      <c r="B122" s="104" t="s">
        <v>165</v>
      </c>
      <c r="C122" s="104" t="s">
        <v>166</v>
      </c>
      <c r="D122" s="104" t="s">
        <v>162</v>
      </c>
      <c r="E122" s="10" t="s">
        <v>28</v>
      </c>
      <c r="F122" s="31">
        <f>IF(E122=" ",0,MAXA(VLOOKUP(E122,E$23:F$49,2),0))</f>
        <v>4132</v>
      </c>
      <c r="G122" s="32">
        <f>IF(F122=0,0,MAXA(VLOOKUP(F122,F$23:G$49,2),0))</f>
        <v>30.000000000000043</v>
      </c>
      <c r="H122" s="13" t="s">
        <v>29</v>
      </c>
      <c r="I122" s="31">
        <f>IF(H122=" ",0,MAXA(VLOOKUP(H122,H$23:I$49,2),0))</f>
        <v>4213</v>
      </c>
      <c r="J122" s="33">
        <f>IF(I122=0,0,MAXA(VLOOKUP(I122,I$23:J$49,2),0))</f>
        <v>32.000000000000014</v>
      </c>
      <c r="K122" s="15" t="s">
        <v>27</v>
      </c>
      <c r="L122" s="31">
        <f>IF(K122=" ",0,MAXA(VLOOKUP(K122,K$23:L$49,2),0))</f>
        <v>4123</v>
      </c>
      <c r="M122" s="34">
        <f>IF(L122=0,0,MAXA(VLOOKUP(L122,L$23:M$49,2),0))</f>
        <v>26.000000000000043</v>
      </c>
      <c r="N122" s="17" t="s">
        <v>21</v>
      </c>
      <c r="O122" s="31">
        <f>IF(N122=" ",0,MAXA(VLOOKUP(N122,N$23:O$49,2),0))</f>
        <v>3124</v>
      </c>
      <c r="P122" s="35">
        <f>IF(O122=0,0,MAXA(VLOOKUP(O122,O$23:P$49,2),0))</f>
        <v>34</v>
      </c>
      <c r="Q122" s="19" t="s">
        <v>11</v>
      </c>
      <c r="R122" s="31">
        <f>IF(Q122=" ",0,MAXA(VLOOKUP(Q122,Q$23:R$49,2),0))</f>
        <v>1324</v>
      </c>
      <c r="S122" s="36">
        <f>IF(R122=0,0,MAXA(VLOOKUP(R122,R$23:S$49,2),0))</f>
        <v>34.000000000000057</v>
      </c>
      <c r="T122" s="21" t="s">
        <v>15</v>
      </c>
      <c r="U122" s="31">
        <f>IF(T122=" ",0,MAXA(VLOOKUP(T122,T$23:U$49,2),0))</f>
        <v>2134</v>
      </c>
      <c r="V122" s="37">
        <f>IF(U122=0,0,MAXA(VLOOKUP(U122,U$23:V$49,2),0))</f>
        <v>50</v>
      </c>
      <c r="W122" s="23">
        <v>30</v>
      </c>
      <c r="X122" s="24">
        <v>37</v>
      </c>
      <c r="Y122" s="25">
        <v>43</v>
      </c>
      <c r="Z122" s="26">
        <v>41</v>
      </c>
      <c r="AA122" s="86">
        <f t="shared" si="0"/>
        <v>121</v>
      </c>
      <c r="AB122" s="87">
        <f t="shared" si="1"/>
        <v>30</v>
      </c>
      <c r="AC122" s="88">
        <f t="shared" si="2"/>
        <v>206.00000000000017</v>
      </c>
      <c r="AD122" s="51">
        <f t="shared" si="3"/>
        <v>357.00000000000017</v>
      </c>
      <c r="AF122" s="99"/>
      <c r="AG122" s="5"/>
    </row>
    <row r="123" spans="1:33" x14ac:dyDescent="0.3">
      <c r="A123" s="104">
        <v>2084</v>
      </c>
      <c r="B123" s="104" t="s">
        <v>167</v>
      </c>
      <c r="C123" s="104" t="s">
        <v>168</v>
      </c>
      <c r="D123" s="104" t="s">
        <v>162</v>
      </c>
      <c r="E123" s="10" t="s">
        <v>11</v>
      </c>
      <c r="F123" s="31">
        <f>IF(E123=" ",0,MAXA(VLOOKUP(E123,E$23:F$49,2),0))</f>
        <v>1324</v>
      </c>
      <c r="G123" s="32">
        <f>IF(F123=0,0,MAXA(VLOOKUP(F123,F$23:G$49,2),0))</f>
        <v>50</v>
      </c>
      <c r="H123" s="13" t="s">
        <v>9</v>
      </c>
      <c r="I123" s="31">
        <f>IF(H123=" ",0,MAXA(VLOOKUP(H123,H$23:I$49,2),0))</f>
        <v>1234</v>
      </c>
      <c r="J123" s="33">
        <f>IF(I123=0,0,MAXA(VLOOKUP(I123,I$23:J$49,2),0))</f>
        <v>26.000000000000014</v>
      </c>
      <c r="K123" s="15" t="s">
        <v>9</v>
      </c>
      <c r="L123" s="31">
        <f>IF(K123=" ",0,MAXA(VLOOKUP(K123,K$23:L$49,2),0))</f>
        <v>1234</v>
      </c>
      <c r="M123" s="34">
        <f>IF(L123=0,0,MAXA(VLOOKUP(L123,L$23:M$49,2),0))</f>
        <v>44</v>
      </c>
      <c r="N123" s="17" t="s">
        <v>11</v>
      </c>
      <c r="O123" s="31">
        <f>IF(N123=" ",0,MAXA(VLOOKUP(N123,N$23:O$49,2),0))</f>
        <v>1324</v>
      </c>
      <c r="P123" s="35">
        <f>IF(O123=0,0,MAXA(VLOOKUP(O123,O$23:P$49,2),0))</f>
        <v>41</v>
      </c>
      <c r="Q123" s="19" t="s">
        <v>15</v>
      </c>
      <c r="R123" s="31">
        <f>IF(Q123=" ",0,MAXA(VLOOKUP(Q123,Q$23:R$49,2),0))</f>
        <v>2134</v>
      </c>
      <c r="S123" s="36">
        <f>IF(R123=0,0,MAXA(VLOOKUP(R123,R$23:S$49,2),0))</f>
        <v>47.000000000000028</v>
      </c>
      <c r="T123" s="21" t="s">
        <v>15</v>
      </c>
      <c r="U123" s="31">
        <f>IF(T123=" ",0,MAXA(VLOOKUP(T123,T$23:U$49,2),0))</f>
        <v>2134</v>
      </c>
      <c r="V123" s="37">
        <f>IF(U123=0,0,MAXA(VLOOKUP(U123,U$23:V$49,2),0))</f>
        <v>50</v>
      </c>
      <c r="W123" s="23">
        <v>25</v>
      </c>
      <c r="X123" s="24">
        <v>39</v>
      </c>
      <c r="Y123" s="25">
        <v>40</v>
      </c>
      <c r="Z123" s="26">
        <v>45</v>
      </c>
      <c r="AA123" s="86">
        <f t="shared" si="0"/>
        <v>124</v>
      </c>
      <c r="AB123" s="87">
        <f t="shared" ref="AB123" si="98">SUM(W123)</f>
        <v>25</v>
      </c>
      <c r="AC123" s="88">
        <f t="shared" si="2"/>
        <v>258</v>
      </c>
      <c r="AD123" s="51">
        <f t="shared" si="3"/>
        <v>407</v>
      </c>
      <c r="AF123" s="99"/>
      <c r="AG123" s="5"/>
    </row>
    <row r="124" spans="1:33" x14ac:dyDescent="0.3">
      <c r="B124" s="8" t="s">
        <v>52</v>
      </c>
      <c r="C124" s="8" t="s">
        <v>53</v>
      </c>
      <c r="G124" s="32">
        <f>SUM(G123:G123)</f>
        <v>50</v>
      </c>
      <c r="J124" s="33">
        <f>SUM(J123:J123)</f>
        <v>26.000000000000014</v>
      </c>
      <c r="M124" s="34">
        <f>SUM(M123:M123)</f>
        <v>44</v>
      </c>
      <c r="P124" s="35">
        <f>SUM(P123:P123)</f>
        <v>41</v>
      </c>
      <c r="S124" s="36">
        <f>SUM(S123:S123)</f>
        <v>47.000000000000028</v>
      </c>
      <c r="V124" s="37">
        <f>SUM(V123:V123)</f>
        <v>50</v>
      </c>
      <c r="W124" s="110"/>
      <c r="X124" s="110"/>
      <c r="Y124" s="110"/>
      <c r="Z124" s="110"/>
      <c r="AA124" s="86">
        <f>SUM(AA120:AA123)</f>
        <v>489</v>
      </c>
      <c r="AB124" s="87"/>
      <c r="AC124" s="88">
        <f>SUM(AC120:AC123)</f>
        <v>929.00000000000023</v>
      </c>
      <c r="AD124" s="51">
        <f>SUM(AD120:AD123)</f>
        <v>1548.0000000000002</v>
      </c>
      <c r="AF124" s="99"/>
      <c r="AG124" s="5"/>
    </row>
    <row r="125" spans="1:33" x14ac:dyDescent="0.3">
      <c r="AA125" s="86"/>
      <c r="AB125" s="87"/>
      <c r="AC125" s="88"/>
      <c r="AD125" s="51"/>
    </row>
    <row r="126" spans="1:33" x14ac:dyDescent="0.3">
      <c r="A126" s="104">
        <v>2141</v>
      </c>
      <c r="B126" s="106" t="s">
        <v>192</v>
      </c>
      <c r="C126" s="106" t="s">
        <v>94</v>
      </c>
      <c r="D126" s="106" t="s">
        <v>193</v>
      </c>
      <c r="E126" s="10" t="s">
        <v>11</v>
      </c>
      <c r="F126" s="31">
        <f>IF(E126=" ",0,MAXA(VLOOKUP(E126,E$23:F$49,2),0))</f>
        <v>1324</v>
      </c>
      <c r="G126" s="32">
        <f>IF(F126=0,0,MAXA(VLOOKUP(F126,F$23:G$49,2),0))</f>
        <v>50</v>
      </c>
      <c r="H126" s="13" t="s">
        <v>4</v>
      </c>
      <c r="I126" s="31">
        <f>IF(H126=" ",0,MAXA(VLOOKUP(H126,H$23:I$49,2),0))</f>
        <v>4231</v>
      </c>
      <c r="J126" s="33">
        <f>IF(I126=0,0,MAXA(VLOOKUP(I126,I$23:J$49,2),0))</f>
        <v>38.000000000000014</v>
      </c>
      <c r="K126" s="15" t="s">
        <v>17</v>
      </c>
      <c r="L126" s="31">
        <f>IF(K126=" ",0,MAXA(VLOOKUP(K126,K$23:L$49,2),0))</f>
        <v>2314</v>
      </c>
      <c r="M126" s="34">
        <f>IF(L126=0,0,MAXA(VLOOKUP(L126,L$23:M$49,2),0))</f>
        <v>50</v>
      </c>
      <c r="N126" s="17" t="s">
        <v>11</v>
      </c>
      <c r="O126" s="31">
        <f>IF(N126=" ",0,MAXA(VLOOKUP(N126,N$23:O$49,2),0))</f>
        <v>1324</v>
      </c>
      <c r="P126" s="35">
        <f>IF(O126=0,0,MAXA(VLOOKUP(O126,O$23:P$49,2),0))</f>
        <v>41</v>
      </c>
      <c r="Q126" s="19" t="s">
        <v>26</v>
      </c>
      <c r="R126" s="31">
        <f>IF(Q126=" ",0,MAXA(VLOOKUP(Q126,Q$23:R$49,2),0))</f>
        <v>3421</v>
      </c>
      <c r="S126" s="36">
        <f>IF(R126=0,0,MAXA(VLOOKUP(R126,R$23:S$49,2),0))</f>
        <v>25.000000000000085</v>
      </c>
      <c r="T126" s="21" t="s">
        <v>15</v>
      </c>
      <c r="U126" s="31">
        <f>IF(T126=" ",0,MAXA(VLOOKUP(T126,T$23:U$49,2),0))</f>
        <v>2134</v>
      </c>
      <c r="V126" s="37">
        <f>IF(U126=0,0,MAXA(VLOOKUP(U126,U$23:V$49,2),0))</f>
        <v>50</v>
      </c>
      <c r="W126" s="23">
        <v>35</v>
      </c>
      <c r="X126" s="24">
        <v>37</v>
      </c>
      <c r="Y126" s="25">
        <v>33</v>
      </c>
      <c r="Z126" s="26">
        <v>37</v>
      </c>
      <c r="AA126" s="86">
        <f t="shared" ref="AA126:AA156" si="99">SUM(X126:Z126)</f>
        <v>107</v>
      </c>
      <c r="AB126" s="87">
        <f t="shared" ref="AB126:AB156" si="100">SUM(W126)</f>
        <v>35</v>
      </c>
      <c r="AC126" s="88">
        <f t="shared" si="2"/>
        <v>254.00000000000009</v>
      </c>
      <c r="AD126" s="51">
        <f t="shared" si="3"/>
        <v>396.00000000000011</v>
      </c>
      <c r="AF126" s="99"/>
      <c r="AG126" s="5"/>
    </row>
    <row r="127" spans="1:33" x14ac:dyDescent="0.3">
      <c r="AA127" s="86"/>
      <c r="AB127" s="87"/>
      <c r="AC127" s="88"/>
      <c r="AD127" s="51"/>
    </row>
    <row r="128" spans="1:33" x14ac:dyDescent="0.3">
      <c r="A128" s="104">
        <v>51</v>
      </c>
      <c r="B128" s="104" t="s">
        <v>81</v>
      </c>
      <c r="C128" s="104" t="s">
        <v>82</v>
      </c>
      <c r="D128" s="104" t="s">
        <v>169</v>
      </c>
      <c r="E128" s="10" t="s">
        <v>14</v>
      </c>
      <c r="F128" s="31">
        <f>IF(E128=" ",0,MAXA(VLOOKUP(E128,E$23:F$49,2),0))</f>
        <v>1432</v>
      </c>
      <c r="G128" s="32">
        <f>IF(F128=0,0,MAXA(VLOOKUP(F128,F$23:G$49,2),0))</f>
        <v>40.000000000000028</v>
      </c>
      <c r="H128" s="13" t="s">
        <v>4</v>
      </c>
      <c r="I128" s="31">
        <f>IF(H128=" ",0,MAXA(VLOOKUP(H128,H$23:I$49,2),0))</f>
        <v>4231</v>
      </c>
      <c r="J128" s="33">
        <f>IF(I128=0,0,MAXA(VLOOKUP(I128,I$23:J$49,2),0))</f>
        <v>38.000000000000014</v>
      </c>
      <c r="K128" s="15" t="s">
        <v>17</v>
      </c>
      <c r="L128" s="31">
        <f>IF(K128=" ",0,MAXA(VLOOKUP(K128,K$23:L$49,2),0))</f>
        <v>2314</v>
      </c>
      <c r="M128" s="34">
        <f>IF(L128=0,0,MAXA(VLOOKUP(L128,L$23:M$49,2),0))</f>
        <v>50</v>
      </c>
      <c r="N128" s="17" t="s">
        <v>29</v>
      </c>
      <c r="O128" s="31">
        <f>IF(N128=" ",0,MAXA(VLOOKUP(N128,N$23:O$49,2),0))</f>
        <v>4213</v>
      </c>
      <c r="P128" s="35">
        <f>IF(O128=0,0,MAXA(VLOOKUP(O128,O$23:P$49,2),0))</f>
        <v>28</v>
      </c>
      <c r="Q128" s="19" t="s">
        <v>16</v>
      </c>
      <c r="R128" s="31">
        <f>IF(Q128=" ",0,MAXA(VLOOKUP(Q128,Q$23:R$49,2),0))</f>
        <v>2143</v>
      </c>
      <c r="S128" s="36">
        <f>IF(R128=0,0,MAXA(VLOOKUP(R128,R$23:S$49,2),0))</f>
        <v>50</v>
      </c>
      <c r="T128" s="21" t="s">
        <v>15</v>
      </c>
      <c r="U128" s="31">
        <f>IF(T128=" ",0,MAXA(VLOOKUP(T128,T$23:U$49,2),0))</f>
        <v>2134</v>
      </c>
      <c r="V128" s="37">
        <f>IF(U128=0,0,MAXA(VLOOKUP(U128,U$23:V$49,2),0))</f>
        <v>50</v>
      </c>
      <c r="W128" s="110">
        <v>35</v>
      </c>
      <c r="X128" s="110">
        <v>35</v>
      </c>
      <c r="Y128" s="110">
        <v>47</v>
      </c>
      <c r="Z128" s="110">
        <v>37</v>
      </c>
      <c r="AA128" s="86">
        <f t="shared" si="99"/>
        <v>119</v>
      </c>
      <c r="AB128" s="87">
        <f t="shared" si="100"/>
        <v>35</v>
      </c>
      <c r="AC128" s="88">
        <f t="shared" si="2"/>
        <v>256.00000000000006</v>
      </c>
      <c r="AD128" s="51">
        <f t="shared" si="3"/>
        <v>410.00000000000006</v>
      </c>
      <c r="AF128" s="99"/>
      <c r="AG128" s="5"/>
    </row>
    <row r="129" spans="1:33" x14ac:dyDescent="0.3">
      <c r="AA129" s="86"/>
      <c r="AB129" s="87"/>
      <c r="AC129" s="88"/>
      <c r="AD129" s="51"/>
    </row>
    <row r="130" spans="1:33" x14ac:dyDescent="0.3">
      <c r="A130" s="104">
        <v>52</v>
      </c>
      <c r="B130" s="104" t="s">
        <v>83</v>
      </c>
      <c r="C130" s="104" t="s">
        <v>55</v>
      </c>
      <c r="D130" s="104" t="s">
        <v>169</v>
      </c>
      <c r="E130" s="10" t="s">
        <v>11</v>
      </c>
      <c r="F130" s="31">
        <f>IF(E130=" ",0,MAXA(VLOOKUP(E130,E$23:F$49,2),0))</f>
        <v>1324</v>
      </c>
      <c r="G130" s="32">
        <f>IF(F130=0,0,MAXA(VLOOKUP(F130,F$23:G$49,2),0))</f>
        <v>50</v>
      </c>
      <c r="H130" s="13" t="s">
        <v>31</v>
      </c>
      <c r="I130" s="31">
        <f>IF(H130=" ",0,MAXA(VLOOKUP(H130,H$23:I$49,2),0))</f>
        <v>4321</v>
      </c>
      <c r="J130" s="33">
        <f>IF(I130=0,0,MAXA(VLOOKUP(I130,I$23:J$49,2),0))</f>
        <v>46.000000000000007</v>
      </c>
      <c r="K130" s="15" t="s">
        <v>24</v>
      </c>
      <c r="L130" s="31">
        <f>IF(K130=" ",0,MAXA(VLOOKUP(K130,K$23:L$49,2),0))</f>
        <v>3241</v>
      </c>
      <c r="M130" s="34">
        <f>IF(L130=0,0,MAXA(VLOOKUP(L130,L$23:M$49,2),0))</f>
        <v>44.000000000000014</v>
      </c>
      <c r="N130" s="17" t="s">
        <v>12</v>
      </c>
      <c r="O130" s="31">
        <f>IF(N130=" ",0,MAXA(VLOOKUP(N130,N$23:O$49,2),0))</f>
        <v>1342</v>
      </c>
      <c r="P130" s="35">
        <f>IF(O130=0,0,MAXA(VLOOKUP(O130,O$23:P$49,2),0))</f>
        <v>48</v>
      </c>
      <c r="Q130" s="19" t="s">
        <v>4</v>
      </c>
      <c r="R130" s="31">
        <f>IF(Q130=" ",0,MAXA(VLOOKUP(Q130,Q$23:R$49,2),0))</f>
        <v>4231</v>
      </c>
      <c r="S130" s="36">
        <f>IF(R130=0,0,MAXA(VLOOKUP(R130,R$23:S$49,2),0))</f>
        <v>37.000000000000028</v>
      </c>
      <c r="T130" s="21" t="s">
        <v>17</v>
      </c>
      <c r="U130" s="31">
        <f>IF(T130=" ",0,MAXA(VLOOKUP(T130,T$23:U$49,2),0))</f>
        <v>2314</v>
      </c>
      <c r="V130" s="37">
        <f>IF(U130=0,0,MAXA(VLOOKUP(U130,U$23:V$49,2),0))</f>
        <v>48</v>
      </c>
      <c r="W130" s="23">
        <v>30</v>
      </c>
      <c r="X130" s="24">
        <v>45</v>
      </c>
      <c r="Y130" s="25">
        <v>46</v>
      </c>
      <c r="Z130" s="26">
        <v>45</v>
      </c>
      <c r="AA130" s="86">
        <f t="shared" si="99"/>
        <v>136</v>
      </c>
      <c r="AB130" s="87">
        <f t="shared" si="100"/>
        <v>30</v>
      </c>
      <c r="AC130" s="88">
        <f t="shared" si="2"/>
        <v>273</v>
      </c>
      <c r="AD130" s="51">
        <f t="shared" si="3"/>
        <v>439</v>
      </c>
      <c r="AF130" s="99"/>
      <c r="AG130" s="5"/>
    </row>
    <row r="131" spans="1:33" x14ac:dyDescent="0.3">
      <c r="A131" s="104"/>
      <c r="B131" s="104"/>
      <c r="C131" s="104"/>
      <c r="D131" s="104"/>
      <c r="F131" s="31"/>
      <c r="G131" s="32"/>
      <c r="I131" s="31"/>
      <c r="J131" s="33"/>
      <c r="L131" s="31"/>
      <c r="M131" s="34"/>
      <c r="O131" s="31"/>
      <c r="P131" s="35"/>
      <c r="R131" s="31"/>
      <c r="S131" s="36"/>
      <c r="U131" s="31"/>
      <c r="V131" s="37"/>
      <c r="AA131" s="86"/>
      <c r="AB131" s="87"/>
      <c r="AC131" s="88"/>
      <c r="AD131" s="51"/>
      <c r="AF131" s="99"/>
      <c r="AG131" s="5"/>
    </row>
    <row r="132" spans="1:33" x14ac:dyDescent="0.3">
      <c r="A132" s="104">
        <v>54</v>
      </c>
      <c r="B132" s="104" t="s">
        <v>84</v>
      </c>
      <c r="C132" s="104" t="s">
        <v>85</v>
      </c>
      <c r="D132" s="104" t="s">
        <v>169</v>
      </c>
      <c r="E132" s="10" t="s">
        <v>14</v>
      </c>
      <c r="F132" s="31">
        <f>IF(E132=" ",0,MAXA(VLOOKUP(E132,E$23:F$49,2),0))</f>
        <v>1432</v>
      </c>
      <c r="G132" s="32">
        <f>IF(F132=0,0,MAXA(VLOOKUP(F132,F$23:G$49,2),0))</f>
        <v>40.000000000000028</v>
      </c>
      <c r="H132" s="13" t="s">
        <v>4</v>
      </c>
      <c r="I132" s="31">
        <f>IF(H132=" ",0,MAXA(VLOOKUP(H132,H$23:I$49,2),0))</f>
        <v>4231</v>
      </c>
      <c r="J132" s="33">
        <f>IF(I132=0,0,MAXA(VLOOKUP(I132,I$23:J$49,2),0))</f>
        <v>38.000000000000014</v>
      </c>
      <c r="K132" s="15" t="s">
        <v>15</v>
      </c>
      <c r="L132" s="31">
        <f>IF(K132=" ",0,MAXA(VLOOKUP(K132,K$23:L$49,2),0))</f>
        <v>2134</v>
      </c>
      <c r="M132" s="34">
        <f>IF(L132=0,0,MAXA(VLOOKUP(L132,L$23:M$49,2),0))</f>
        <v>48</v>
      </c>
      <c r="N132" s="17" t="s">
        <v>12</v>
      </c>
      <c r="O132" s="31">
        <f>IF(N132=" ",0,MAXA(VLOOKUP(N132,N$23:O$49,2),0))</f>
        <v>1342</v>
      </c>
      <c r="P132" s="35">
        <f>IF(O132=0,0,MAXA(VLOOKUP(O132,O$23:P$49,2),0))</f>
        <v>48</v>
      </c>
      <c r="Q132" s="19" t="s">
        <v>27</v>
      </c>
      <c r="R132" s="31">
        <f>IF(Q132=" ",0,MAXA(VLOOKUP(Q132,Q$23:R$49,2),0))</f>
        <v>4123</v>
      </c>
      <c r="S132" s="36">
        <f>IF(R132=0,0,MAXA(VLOOKUP(R132,R$23:S$49,2),0))</f>
        <v>38</v>
      </c>
      <c r="T132" s="21" t="s">
        <v>15</v>
      </c>
      <c r="U132" s="31">
        <f>IF(T132=" ",0,MAXA(VLOOKUP(T132,T$23:U$49,2),0))</f>
        <v>2134</v>
      </c>
      <c r="V132" s="37">
        <f>IF(U132=0,0,MAXA(VLOOKUP(U132,U$23:V$49,2),0))</f>
        <v>50</v>
      </c>
      <c r="W132" s="23">
        <v>35</v>
      </c>
      <c r="X132" s="24">
        <v>43</v>
      </c>
      <c r="Y132" s="25">
        <v>43</v>
      </c>
      <c r="Z132" s="26">
        <v>44</v>
      </c>
      <c r="AA132" s="86">
        <f t="shared" si="99"/>
        <v>130</v>
      </c>
      <c r="AB132" s="87">
        <f t="shared" si="100"/>
        <v>35</v>
      </c>
      <c r="AC132" s="88">
        <f t="shared" ref="AC132" si="101">SUM(G132,J132,M132,P132,S132,V132)</f>
        <v>262.00000000000006</v>
      </c>
      <c r="AD132" s="51">
        <f t="shared" ref="AD132" si="102">SUM(AA132,AB132,AC132)</f>
        <v>427.00000000000006</v>
      </c>
      <c r="AF132" s="99"/>
      <c r="AG132" s="5"/>
    </row>
    <row r="133" spans="1:33" x14ac:dyDescent="0.3">
      <c r="AA133" s="86"/>
      <c r="AB133" s="87"/>
      <c r="AC133" s="88"/>
      <c r="AD133" s="51"/>
      <c r="AF133" s="99"/>
      <c r="AG133" s="5"/>
    </row>
    <row r="134" spans="1:33" x14ac:dyDescent="0.3">
      <c r="A134" s="104">
        <v>64</v>
      </c>
      <c r="B134" s="104" t="s">
        <v>88</v>
      </c>
      <c r="C134" s="104" t="s">
        <v>57</v>
      </c>
      <c r="D134" s="104" t="s">
        <v>169</v>
      </c>
      <c r="E134" s="10" t="s">
        <v>28</v>
      </c>
      <c r="F134" s="31">
        <f>IF(E134=" ",0,MAXA(VLOOKUP(E134,E$23:F$49,2),0))</f>
        <v>4132</v>
      </c>
      <c r="G134" s="32">
        <f>IF(F134=0,0,MAXA(VLOOKUP(F134,F$23:G$49,2),0))</f>
        <v>30.000000000000043</v>
      </c>
      <c r="H134" s="13" t="s">
        <v>25</v>
      </c>
      <c r="I134" s="31">
        <f>IF(H134=" ",0,MAXA(VLOOKUP(H134,H$23:I$49,2),0))</f>
        <v>3412</v>
      </c>
      <c r="J134" s="33">
        <f>IF(I134=0,0,MAXA(VLOOKUP(I134,I$23:J$49,2),0))</f>
        <v>50</v>
      </c>
      <c r="K134" s="15" t="s">
        <v>16</v>
      </c>
      <c r="L134" s="31">
        <f>IF(K134=" ",0,MAXA(VLOOKUP(K134,K$23:L$49,2),0))</f>
        <v>2143</v>
      </c>
      <c r="M134" s="34">
        <f>IF(L134=0,0,MAXA(VLOOKUP(L134,L$23:M$49,2),0))</f>
        <v>42.000000000000014</v>
      </c>
      <c r="N134" s="17" t="s">
        <v>28</v>
      </c>
      <c r="O134" s="31">
        <f>IF(N134=" ",0,MAXA(VLOOKUP(N134,N$23:O$49,2),0))</f>
        <v>4132</v>
      </c>
      <c r="P134" s="35">
        <f>IF(O134=0,0,MAXA(VLOOKUP(O134,O$23:P$49,2),0))</f>
        <v>45</v>
      </c>
      <c r="Q134" s="19" t="s">
        <v>17</v>
      </c>
      <c r="R134" s="31">
        <f>IF(Q134=" ",0,MAXA(VLOOKUP(Q134,Q$23:R$49,2),0))</f>
        <v>2314</v>
      </c>
      <c r="S134" s="36">
        <f>IF(R134=0,0,MAXA(VLOOKUP(R134,R$23:S$49,2),0))</f>
        <v>42.000000000000057</v>
      </c>
      <c r="T134" s="21" t="s">
        <v>21</v>
      </c>
      <c r="U134" s="31">
        <f>IF(T134=" ",0,MAXA(VLOOKUP(T134,T$23:U$49,2),0))</f>
        <v>3124</v>
      </c>
      <c r="V134" s="37">
        <f>IF(U134=0,0,MAXA(VLOOKUP(U134,U$23:V$49,2),0))</f>
        <v>40</v>
      </c>
      <c r="W134" s="110">
        <v>15</v>
      </c>
      <c r="X134" s="110">
        <v>47</v>
      </c>
      <c r="Y134" s="110">
        <v>47</v>
      </c>
      <c r="Z134" s="110">
        <v>45</v>
      </c>
      <c r="AA134" s="86">
        <f t="shared" si="99"/>
        <v>139</v>
      </c>
      <c r="AB134" s="87">
        <f t="shared" si="100"/>
        <v>15</v>
      </c>
      <c r="AC134" s="88">
        <f t="shared" ref="AC134" si="103">SUM(G134,J134,M134,P134,S134,V134)</f>
        <v>249.00000000000011</v>
      </c>
      <c r="AD134" s="51">
        <f t="shared" ref="AD134" si="104">SUM(AA134,AB134,AC134)</f>
        <v>403.00000000000011</v>
      </c>
      <c r="AF134" s="99"/>
      <c r="AG134" s="5"/>
    </row>
    <row r="135" spans="1:33" x14ac:dyDescent="0.3">
      <c r="AA135" s="86"/>
      <c r="AB135" s="87"/>
      <c r="AC135" s="88"/>
      <c r="AD135" s="51"/>
      <c r="AF135" s="99"/>
      <c r="AG135" s="5"/>
    </row>
    <row r="136" spans="1:33" x14ac:dyDescent="0.3">
      <c r="A136" s="104">
        <v>63</v>
      </c>
      <c r="B136" s="104" t="s">
        <v>87</v>
      </c>
      <c r="C136" s="104" t="s">
        <v>57</v>
      </c>
      <c r="D136" s="104" t="s">
        <v>169</v>
      </c>
      <c r="E136" s="10" t="s">
        <v>14</v>
      </c>
      <c r="F136" s="31">
        <f>IF(E136=" ",0,MAXA(VLOOKUP(E136,E$23:F$49,2),0))</f>
        <v>1432</v>
      </c>
      <c r="G136" s="32">
        <f>IF(F136=0,0,MAXA(VLOOKUP(F136,F$23:G$49,2),0))</f>
        <v>40.000000000000028</v>
      </c>
      <c r="H136" s="13" t="s">
        <v>4</v>
      </c>
      <c r="I136" s="31">
        <f>IF(H136=" ",0,MAXA(VLOOKUP(H136,H$23:I$49,2),0))</f>
        <v>4231</v>
      </c>
      <c r="J136" s="33">
        <f>IF(I136=0,0,MAXA(VLOOKUP(I136,I$23:J$49,2),0))</f>
        <v>38.000000000000014</v>
      </c>
      <c r="K136" s="15" t="s">
        <v>13</v>
      </c>
      <c r="L136" s="31">
        <f>IF(K136=" ",0,MAXA(VLOOKUP(K136,K$23:L$49,2),0))</f>
        <v>1423</v>
      </c>
      <c r="M136" s="34">
        <f>IF(L136=0,0,MAXA(VLOOKUP(L136,L$23:M$49,2),0))</f>
        <v>30.000000000000028</v>
      </c>
      <c r="N136" s="17" t="s">
        <v>12</v>
      </c>
      <c r="O136" s="31">
        <f>IF(N136=" ",0,MAXA(VLOOKUP(N136,N$23:O$49,2),0))</f>
        <v>1342</v>
      </c>
      <c r="P136" s="35">
        <f>IF(O136=0,0,MAXA(VLOOKUP(O136,O$23:P$49,2),0))</f>
        <v>48</v>
      </c>
      <c r="Q136" s="19" t="s">
        <v>18</v>
      </c>
      <c r="R136" s="31">
        <f>IF(Q136=" ",0,MAXA(VLOOKUP(Q136,Q$23:R$49,2),0))</f>
        <v>2341</v>
      </c>
      <c r="S136" s="36">
        <f>IF(R136=0,0,MAXA(VLOOKUP(R136,R$23:S$49,2),0))</f>
        <v>40.000000000000057</v>
      </c>
      <c r="T136" s="21" t="s">
        <v>11</v>
      </c>
      <c r="U136" s="31">
        <f>IF(T136=" ",0,MAXA(VLOOKUP(T136,T$23:U$49,2),0))</f>
        <v>1324</v>
      </c>
      <c r="V136" s="37">
        <f>IF(U136=0,0,MAXA(VLOOKUP(U136,U$23:V$49,2),0))</f>
        <v>42</v>
      </c>
      <c r="W136" s="23">
        <v>15</v>
      </c>
      <c r="X136" s="24">
        <v>38</v>
      </c>
      <c r="Y136" s="25">
        <v>37</v>
      </c>
      <c r="Z136" s="26">
        <v>40</v>
      </c>
      <c r="AA136" s="86">
        <f t="shared" si="99"/>
        <v>115</v>
      </c>
      <c r="AB136" s="87">
        <f t="shared" si="100"/>
        <v>15</v>
      </c>
      <c r="AC136" s="88">
        <f t="shared" ref="AC136" si="105">SUM(G136,J136,M136,P136,S136,V136)</f>
        <v>238.00000000000011</v>
      </c>
      <c r="AD136" s="51">
        <f t="shared" ref="AD136" si="106">SUM(AA136,AB136,AC136)</f>
        <v>368.00000000000011</v>
      </c>
      <c r="AF136" s="99"/>
      <c r="AG136" s="5"/>
    </row>
    <row r="137" spans="1:33" x14ac:dyDescent="0.3">
      <c r="AA137" s="86"/>
      <c r="AB137" s="87"/>
      <c r="AC137" s="88"/>
      <c r="AD137" s="51"/>
    </row>
    <row r="138" spans="1:33" x14ac:dyDescent="0.3">
      <c r="A138" s="104">
        <v>72</v>
      </c>
      <c r="B138" s="104" t="s">
        <v>92</v>
      </c>
      <c r="C138" s="104" t="s">
        <v>85</v>
      </c>
      <c r="D138" s="104" t="s">
        <v>169</v>
      </c>
      <c r="E138" s="10" t="s">
        <v>13</v>
      </c>
      <c r="F138" s="31">
        <f>IF(E138=" ",0,MAXA(VLOOKUP(E138,E$23:F$49,2),0))</f>
        <v>1423</v>
      </c>
      <c r="G138" s="32">
        <f>IF(F138=0,0,MAXA(VLOOKUP(F138,F$23:G$49,2),0))</f>
        <v>38.000000000000028</v>
      </c>
      <c r="H138" s="13" t="s">
        <v>20</v>
      </c>
      <c r="I138" s="31">
        <f>IF(H138=" ",0,MAXA(VLOOKUP(H138,H$23:I$49,2),0))</f>
        <v>2431</v>
      </c>
      <c r="J138" s="33">
        <f>IF(I138=0,0,MAXA(VLOOKUP(I138,I$23:J$49,2),0))</f>
        <v>32.000000000000021</v>
      </c>
      <c r="K138" s="15" t="s">
        <v>17</v>
      </c>
      <c r="L138" s="31">
        <f>IF(K138=" ",0,MAXA(VLOOKUP(K138,K$23:L$49,2),0))</f>
        <v>2314</v>
      </c>
      <c r="M138" s="34">
        <f>IF(L138=0,0,MAXA(VLOOKUP(L138,L$23:M$49,2),0))</f>
        <v>50</v>
      </c>
      <c r="N138" s="17" t="s">
        <v>14</v>
      </c>
      <c r="O138" s="31">
        <f>IF(N138=" ",0,MAXA(VLOOKUP(N138,N$23:O$49,2),0))</f>
        <v>1432</v>
      </c>
      <c r="P138" s="35">
        <f>IF(O138=0,0,MAXA(VLOOKUP(O138,O$23:P$49,2),0))</f>
        <v>50</v>
      </c>
      <c r="Q138" s="19" t="s">
        <v>29</v>
      </c>
      <c r="R138" s="31">
        <f>IF(Q138=" ",0,MAXA(VLOOKUP(Q138,Q$23:R$49,2),0))</f>
        <v>4213</v>
      </c>
      <c r="S138" s="36">
        <f>IF(R138=0,0,MAXA(VLOOKUP(R138,R$23:S$49,2),0))</f>
        <v>42</v>
      </c>
      <c r="T138" s="21" t="s">
        <v>21</v>
      </c>
      <c r="U138" s="31">
        <f>IF(T138=" ",0,MAXA(VLOOKUP(T138,T$23:U$49,2),0))</f>
        <v>3124</v>
      </c>
      <c r="V138" s="37">
        <f>IF(U138=0,0,MAXA(VLOOKUP(U138,U$23:V$49,2),0))</f>
        <v>40</v>
      </c>
      <c r="W138" s="110">
        <v>20</v>
      </c>
      <c r="X138" s="110">
        <v>44</v>
      </c>
      <c r="Y138" s="110">
        <v>46</v>
      </c>
      <c r="Z138" s="110">
        <v>44</v>
      </c>
      <c r="AA138" s="86">
        <f t="shared" si="99"/>
        <v>134</v>
      </c>
      <c r="AB138" s="87">
        <f t="shared" si="100"/>
        <v>20</v>
      </c>
      <c r="AC138" s="88">
        <f t="shared" si="2"/>
        <v>252.00000000000006</v>
      </c>
      <c r="AD138" s="51">
        <f t="shared" si="3"/>
        <v>406.00000000000006</v>
      </c>
      <c r="AF138" s="99"/>
      <c r="AG138" s="5"/>
    </row>
    <row r="139" spans="1:33" x14ac:dyDescent="0.3">
      <c r="W139" s="110"/>
      <c r="X139" s="110"/>
      <c r="Y139" s="110"/>
      <c r="Z139" s="110"/>
      <c r="AA139" s="86"/>
      <c r="AB139" s="87"/>
      <c r="AC139" s="88"/>
      <c r="AD139" s="51"/>
    </row>
    <row r="140" spans="1:33" x14ac:dyDescent="0.3">
      <c r="A140" s="104">
        <v>73</v>
      </c>
      <c r="B140" s="104" t="s">
        <v>93</v>
      </c>
      <c r="C140" s="104" t="s">
        <v>94</v>
      </c>
      <c r="D140" s="104" t="s">
        <v>169</v>
      </c>
      <c r="E140" s="10" t="s">
        <v>21</v>
      </c>
      <c r="F140" s="31">
        <f>IF(E140=" ",0,MAXA(VLOOKUP(E140,E$23:F$49,2),0))</f>
        <v>3124</v>
      </c>
      <c r="G140" s="32">
        <f>IF(F140=0,0,MAXA(VLOOKUP(F140,F$23:G$49,2),0))</f>
        <v>46</v>
      </c>
      <c r="H140" s="13" t="s">
        <v>10</v>
      </c>
      <c r="I140" s="31">
        <f>IF(H140=" ",0,MAXA(VLOOKUP(H140,H$23:I$49,2),0))</f>
        <v>1243</v>
      </c>
      <c r="J140" s="33">
        <f>IF(I140=0,0,MAXA(VLOOKUP(I140,I$23:J$49,2),0))</f>
        <v>24.000000000000014</v>
      </c>
      <c r="K140" s="15" t="s">
        <v>15</v>
      </c>
      <c r="L140" s="31">
        <f>IF(K140=" ",0,MAXA(VLOOKUP(K140,K$23:L$49,2),0))</f>
        <v>2134</v>
      </c>
      <c r="M140" s="34">
        <f>IF(L140=0,0,MAXA(VLOOKUP(L140,L$23:M$49,2),0))</f>
        <v>48</v>
      </c>
      <c r="N140" s="17" t="s">
        <v>14</v>
      </c>
      <c r="O140" s="31">
        <f>IF(N140=" ",0,MAXA(VLOOKUP(N140,N$23:O$49,2),0))</f>
        <v>1432</v>
      </c>
      <c r="P140" s="35">
        <f>IF(O140=0,0,MAXA(VLOOKUP(O140,O$23:P$49,2),0))</f>
        <v>50</v>
      </c>
      <c r="Q140" s="19" t="s">
        <v>16</v>
      </c>
      <c r="R140" s="31">
        <f>IF(Q140=" ",0,MAXA(VLOOKUP(Q140,Q$23:R$49,2),0))</f>
        <v>2143</v>
      </c>
      <c r="S140" s="36">
        <f>IF(R140=0,0,MAXA(VLOOKUP(R140,R$23:S$49,2),0))</f>
        <v>50</v>
      </c>
      <c r="T140" s="21" t="s">
        <v>15</v>
      </c>
      <c r="U140" s="31">
        <f>IF(T140=" ",0,MAXA(VLOOKUP(T140,T$23:U$49,2),0))</f>
        <v>2134</v>
      </c>
      <c r="V140" s="37">
        <f>IF(U140=0,0,MAXA(VLOOKUP(U140,U$23:V$49,2),0))</f>
        <v>50</v>
      </c>
      <c r="W140" s="110">
        <v>25</v>
      </c>
      <c r="X140" s="113">
        <v>44</v>
      </c>
      <c r="Y140" s="113">
        <v>46</v>
      </c>
      <c r="Z140" s="113">
        <v>44</v>
      </c>
      <c r="AA140" s="86">
        <f t="shared" si="99"/>
        <v>134</v>
      </c>
      <c r="AB140" s="87">
        <f t="shared" si="100"/>
        <v>25</v>
      </c>
      <c r="AC140" s="88">
        <f t="shared" si="2"/>
        <v>268</v>
      </c>
      <c r="AD140" s="51">
        <f t="shared" si="3"/>
        <v>427</v>
      </c>
      <c r="AF140" s="99"/>
      <c r="AG140" s="5"/>
    </row>
    <row r="141" spans="1:33" x14ac:dyDescent="0.3">
      <c r="AA141" s="86"/>
      <c r="AB141" s="87"/>
      <c r="AC141" s="88"/>
      <c r="AD141" s="51"/>
    </row>
    <row r="142" spans="1:33" x14ac:dyDescent="0.3">
      <c r="A142" s="104">
        <v>71</v>
      </c>
      <c r="B142" s="104" t="s">
        <v>89</v>
      </c>
      <c r="C142" s="104" t="s">
        <v>90</v>
      </c>
      <c r="D142" s="104" t="s">
        <v>91</v>
      </c>
      <c r="E142" s="10" t="s">
        <v>26</v>
      </c>
      <c r="F142" s="31">
        <f>IF(E142=" ",0,MAXA(VLOOKUP(E142,E$23:F$49,2),0))</f>
        <v>3421</v>
      </c>
      <c r="G142" s="32">
        <f>IF(F142=0,0,MAXA(VLOOKUP(F142,F$23:G$49,2),0))</f>
        <v>26.000000000000028</v>
      </c>
      <c r="H142" s="13" t="s">
        <v>15</v>
      </c>
      <c r="I142" s="31">
        <f>IF(H142=" ",0,MAXA(VLOOKUP(H142,H$23:I$49,2),0))</f>
        <v>2134</v>
      </c>
      <c r="J142" s="33">
        <f>IF(I142=0,0,MAXA(VLOOKUP(I142,I$23:J$49,2),0))</f>
        <v>24.000000000000021</v>
      </c>
      <c r="K142" s="15" t="s">
        <v>23</v>
      </c>
      <c r="L142" s="31">
        <f>IF(K142=" ",0,MAXA(VLOOKUP(K142,K$23:L$49,2),0))</f>
        <v>3214</v>
      </c>
      <c r="M142" s="34">
        <f>IF(L142=0,0,MAXA(VLOOKUP(L142,L$23:M$49,2),0))</f>
        <v>48</v>
      </c>
      <c r="N142" s="17" t="s">
        <v>27</v>
      </c>
      <c r="O142" s="31">
        <f>IF(N142=" ",0,MAXA(VLOOKUP(N142,N$23:O$49,2),0))</f>
        <v>4123</v>
      </c>
      <c r="P142" s="35">
        <f>IF(O142=0,0,MAXA(VLOOKUP(O142,O$23:P$49,2),0))</f>
        <v>40</v>
      </c>
      <c r="Q142" s="19" t="s">
        <v>10</v>
      </c>
      <c r="R142" s="31">
        <f>IF(Q142=" ",0,MAXA(VLOOKUP(Q142,Q$23:R$49,2),0))</f>
        <v>1243</v>
      </c>
      <c r="S142" s="36">
        <f>IF(R142=0,0,MAXA(VLOOKUP(R142,R$23:S$49,2),0))</f>
        <v>46</v>
      </c>
      <c r="T142" s="21" t="s">
        <v>15</v>
      </c>
      <c r="U142" s="31">
        <f>IF(T142=" ",0,MAXA(VLOOKUP(T142,T$23:U$49,2),0))</f>
        <v>2134</v>
      </c>
      <c r="V142" s="37">
        <f>IF(U142=0,0,MAXA(VLOOKUP(U142,U$23:V$49,2),0))</f>
        <v>50</v>
      </c>
      <c r="W142" s="23">
        <v>20</v>
      </c>
      <c r="X142" s="24">
        <v>38</v>
      </c>
      <c r="Y142" s="25">
        <v>44</v>
      </c>
      <c r="Z142" s="26">
        <v>38</v>
      </c>
      <c r="AA142" s="86">
        <f t="shared" si="99"/>
        <v>120</v>
      </c>
      <c r="AB142" s="87">
        <f t="shared" si="100"/>
        <v>20</v>
      </c>
      <c r="AC142" s="88">
        <f t="shared" si="2"/>
        <v>234.00000000000006</v>
      </c>
      <c r="AD142" s="51">
        <f t="shared" si="3"/>
        <v>374.00000000000006</v>
      </c>
      <c r="AF142" s="99"/>
      <c r="AG142" s="5"/>
    </row>
    <row r="143" spans="1:33" x14ac:dyDescent="0.3">
      <c r="AA143" s="86"/>
      <c r="AB143" s="87"/>
      <c r="AC143" s="88"/>
      <c r="AD143" s="51"/>
    </row>
    <row r="144" spans="1:33" x14ac:dyDescent="0.3">
      <c r="A144" s="104">
        <v>2101</v>
      </c>
      <c r="B144" s="104" t="s">
        <v>170</v>
      </c>
      <c r="C144" s="104" t="s">
        <v>171</v>
      </c>
      <c r="D144" s="104" t="s">
        <v>172</v>
      </c>
      <c r="E144" s="10" t="s">
        <v>9</v>
      </c>
      <c r="F144" s="31">
        <f>IF(E144=" ",0,MAXA(VLOOKUP(E144,E$23:F$49,2),0))</f>
        <v>1234</v>
      </c>
      <c r="G144" s="32">
        <f>IF(F144=0,0,MAXA(VLOOKUP(F144,F$23:G$49,2),0))</f>
        <v>48</v>
      </c>
      <c r="H144" s="13" t="s">
        <v>18</v>
      </c>
      <c r="I144" s="31">
        <f>IF(H144=" ",0,MAXA(VLOOKUP(H144,H$23:I$49,2),0))</f>
        <v>2341</v>
      </c>
      <c r="J144" s="33">
        <f>IF(I144=0,0,MAXA(VLOOKUP(I144,I$23:J$49,2),0))</f>
        <v>34.000000000000021</v>
      </c>
      <c r="K144" s="15" t="s">
        <v>24</v>
      </c>
      <c r="L144" s="31">
        <f>IF(K144=" ",0,MAXA(VLOOKUP(K144,K$23:L$49,2),0))</f>
        <v>3241</v>
      </c>
      <c r="M144" s="34">
        <f>IF(L144=0,0,MAXA(VLOOKUP(L144,L$23:M$49,2),0))</f>
        <v>44.000000000000014</v>
      </c>
      <c r="N144" s="17" t="s">
        <v>12</v>
      </c>
      <c r="O144" s="31">
        <f>IF(N144=" ",0,MAXA(VLOOKUP(N144,N$23:O$49,2),0))</f>
        <v>1342</v>
      </c>
      <c r="P144" s="35">
        <f>IF(O144=0,0,MAXA(VLOOKUP(O144,O$23:P$49,2),0))</f>
        <v>48</v>
      </c>
      <c r="Q144" s="19" t="s">
        <v>10</v>
      </c>
      <c r="R144" s="31">
        <f>IF(Q144=" ",0,MAXA(VLOOKUP(Q144,Q$23:R$49,2),0))</f>
        <v>1243</v>
      </c>
      <c r="S144" s="36">
        <f>IF(R144=0,0,MAXA(VLOOKUP(R144,R$23:S$49,2),0))</f>
        <v>46</v>
      </c>
      <c r="T144" s="21" t="s">
        <v>17</v>
      </c>
      <c r="U144" s="31">
        <f>IF(T144=" ",0,MAXA(VLOOKUP(T144,T$23:U$49,2),0))</f>
        <v>2314</v>
      </c>
      <c r="V144" s="37">
        <f>IF(U144=0,0,MAXA(VLOOKUP(U144,U$23:V$49,2),0))</f>
        <v>48</v>
      </c>
      <c r="W144" s="23">
        <v>25</v>
      </c>
      <c r="X144" s="24">
        <v>45</v>
      </c>
      <c r="Y144" s="25">
        <v>48</v>
      </c>
      <c r="Z144" s="26">
        <v>45</v>
      </c>
      <c r="AA144" s="86">
        <f t="shared" si="99"/>
        <v>138</v>
      </c>
      <c r="AB144" s="87">
        <f t="shared" si="100"/>
        <v>25</v>
      </c>
      <c r="AC144" s="88">
        <f t="shared" si="2"/>
        <v>268.00000000000006</v>
      </c>
      <c r="AD144" s="51">
        <f t="shared" si="3"/>
        <v>431.00000000000006</v>
      </c>
      <c r="AF144" s="99"/>
      <c r="AG144" s="5"/>
    </row>
    <row r="145" spans="1:33" x14ac:dyDescent="0.3">
      <c r="W145" s="110"/>
      <c r="X145" s="110"/>
      <c r="Y145" s="110"/>
      <c r="Z145" s="110"/>
      <c r="AA145" s="86"/>
      <c r="AB145" s="87"/>
      <c r="AC145" s="88"/>
      <c r="AD145" s="51"/>
    </row>
    <row r="146" spans="1:33" x14ac:dyDescent="0.3">
      <c r="A146" s="104">
        <v>2111</v>
      </c>
      <c r="B146" s="104" t="s">
        <v>173</v>
      </c>
      <c r="C146" s="104" t="s">
        <v>171</v>
      </c>
      <c r="D146" s="104" t="s">
        <v>172</v>
      </c>
      <c r="E146" s="10" t="s">
        <v>10</v>
      </c>
      <c r="F146" s="31">
        <f>IF(E146=" ",0,MAXA(VLOOKUP(E146,E$23:F$49,2),0))</f>
        <v>1243</v>
      </c>
      <c r="G146" s="32">
        <f>IF(F146=0,0,MAXA(VLOOKUP(F146,F$23:G$49,2),0))</f>
        <v>42.000000000000014</v>
      </c>
      <c r="H146" s="13" t="s">
        <v>19</v>
      </c>
      <c r="I146" s="31">
        <f>IF(H146=" ",0,MAXA(VLOOKUP(H146,H$23:I$49,2),0))</f>
        <v>2413</v>
      </c>
      <c r="J146" s="33">
        <f>IF(I146=0,0,MAXA(VLOOKUP(I146,I$23:J$49,2),0))</f>
        <v>26.000000000000021</v>
      </c>
      <c r="K146" s="15" t="s">
        <v>16</v>
      </c>
      <c r="L146" s="31">
        <f>IF(K146=" ",0,MAXA(VLOOKUP(K146,K$23:L$49,2),0))</f>
        <v>2143</v>
      </c>
      <c r="M146" s="34">
        <f>IF(L146=0,0,MAXA(VLOOKUP(L146,L$23:M$49,2),0))</f>
        <v>42.000000000000014</v>
      </c>
      <c r="N146" s="17" t="s">
        <v>11</v>
      </c>
      <c r="O146" s="31">
        <f>IF(N146=" ",0,MAXA(VLOOKUP(N146,N$23:O$49,2),0))</f>
        <v>1324</v>
      </c>
      <c r="P146" s="35">
        <f>IF(O146=0,0,MAXA(VLOOKUP(O146,O$23:P$49,2),0))</f>
        <v>41</v>
      </c>
      <c r="Q146" s="19" t="s">
        <v>16</v>
      </c>
      <c r="R146" s="31">
        <f>IF(Q146=" ",0,MAXA(VLOOKUP(Q146,Q$23:R$49,2),0))</f>
        <v>2143</v>
      </c>
      <c r="S146" s="36">
        <f>IF(R146=0,0,MAXA(VLOOKUP(R146,R$23:S$49,2),0))</f>
        <v>50</v>
      </c>
      <c r="T146" s="21" t="s">
        <v>23</v>
      </c>
      <c r="U146" s="31">
        <f>IF(T146=" ",0,MAXA(VLOOKUP(T146,T$23:U$49,2),0))</f>
        <v>3214</v>
      </c>
      <c r="V146" s="37">
        <f>IF(U146=0,0,MAXA(VLOOKUP(U146,U$23:V$49,2),0))</f>
        <v>43</v>
      </c>
      <c r="W146" s="23">
        <v>25</v>
      </c>
      <c r="X146" s="24">
        <v>38</v>
      </c>
      <c r="Y146" s="25">
        <v>38</v>
      </c>
      <c r="Z146" s="26">
        <v>32</v>
      </c>
      <c r="AA146" s="86">
        <f t="shared" si="99"/>
        <v>108</v>
      </c>
      <c r="AB146" s="87">
        <f t="shared" si="100"/>
        <v>25</v>
      </c>
      <c r="AC146" s="88">
        <f t="shared" si="2"/>
        <v>244.00000000000006</v>
      </c>
      <c r="AD146" s="51">
        <f t="shared" si="3"/>
        <v>377.00000000000006</v>
      </c>
      <c r="AF146" s="99"/>
      <c r="AG146" s="5"/>
    </row>
    <row r="147" spans="1:33" x14ac:dyDescent="0.3">
      <c r="A147" s="104"/>
      <c r="B147" s="104"/>
      <c r="C147" s="104"/>
      <c r="D147" s="104"/>
      <c r="F147" s="31"/>
      <c r="G147" s="32"/>
      <c r="I147" s="31"/>
      <c r="J147" s="33"/>
      <c r="L147" s="31"/>
      <c r="M147" s="34"/>
      <c r="O147" s="31"/>
      <c r="P147" s="35"/>
      <c r="R147" s="31"/>
      <c r="S147" s="36"/>
      <c r="U147" s="31"/>
      <c r="V147" s="37"/>
      <c r="AA147" s="86"/>
      <c r="AB147" s="87"/>
      <c r="AC147" s="88"/>
      <c r="AD147" s="51"/>
      <c r="AF147" s="99"/>
      <c r="AG147" s="5"/>
    </row>
    <row r="148" spans="1:33" x14ac:dyDescent="0.3">
      <c r="A148" s="104">
        <v>2121</v>
      </c>
      <c r="B148" s="104" t="s">
        <v>174</v>
      </c>
      <c r="C148" s="104" t="s">
        <v>112</v>
      </c>
      <c r="D148" s="104" t="s">
        <v>175</v>
      </c>
      <c r="E148" s="10" t="s">
        <v>23</v>
      </c>
      <c r="F148" s="31">
        <f>IF(E148=" ",0,MAXA(VLOOKUP(E148,E$23:F$49,2),0))</f>
        <v>3214</v>
      </c>
      <c r="G148" s="32">
        <f>IF(F148=0,0,MAXA(VLOOKUP(F148,F$23:G$49,2),0))</f>
        <v>40</v>
      </c>
      <c r="H148" s="13" t="s">
        <v>20</v>
      </c>
      <c r="I148" s="31">
        <f>IF(H148=" ",0,MAXA(VLOOKUP(H148,H$23:I$49,2),0))</f>
        <v>2431</v>
      </c>
      <c r="J148" s="33">
        <f>IF(I148=0,0,MAXA(VLOOKUP(I148,I$23:J$49,2),0))</f>
        <v>32.000000000000021</v>
      </c>
      <c r="K148" s="15" t="s">
        <v>15</v>
      </c>
      <c r="L148" s="31">
        <f>IF(K148=" ",0,MAXA(VLOOKUP(K148,K$23:L$49,2),0))</f>
        <v>2134</v>
      </c>
      <c r="M148" s="34">
        <f>IF(L148=0,0,MAXA(VLOOKUP(L148,L$23:M$49,2),0))</f>
        <v>48</v>
      </c>
      <c r="N148" s="17" t="s">
        <v>19</v>
      </c>
      <c r="O148" s="31">
        <f>IF(N148=" ",0,MAXA(VLOOKUP(N148,N$23:O$49,2),0))</f>
        <v>2413</v>
      </c>
      <c r="P148" s="35">
        <f>IF(O148=0,0,MAXA(VLOOKUP(O148,O$23:P$49,2),0))</f>
        <v>21</v>
      </c>
      <c r="Q148" s="19" t="s">
        <v>11</v>
      </c>
      <c r="R148" s="31">
        <f>IF(Q148=" ",0,MAXA(VLOOKUP(Q148,Q$23:R$49,2),0))</f>
        <v>1324</v>
      </c>
      <c r="S148" s="36">
        <f>IF(R148=0,0,MAXA(VLOOKUP(R148,R$23:S$49,2),0))</f>
        <v>34.000000000000057</v>
      </c>
      <c r="T148" s="21" t="s">
        <v>15</v>
      </c>
      <c r="U148" s="31">
        <f>IF(T148=" ",0,MAXA(VLOOKUP(T148,T$23:U$49,2),0))</f>
        <v>2134</v>
      </c>
      <c r="V148" s="37">
        <f>IF(U148=0,0,MAXA(VLOOKUP(U148,U$23:V$49,2),0))</f>
        <v>50</v>
      </c>
      <c r="W148" s="23">
        <v>15</v>
      </c>
      <c r="X148" s="24">
        <v>30</v>
      </c>
      <c r="Y148" s="25">
        <v>34</v>
      </c>
      <c r="Z148" s="26">
        <v>35</v>
      </c>
      <c r="AA148" s="86">
        <f t="shared" si="99"/>
        <v>99</v>
      </c>
      <c r="AB148" s="87">
        <f t="shared" si="100"/>
        <v>15</v>
      </c>
      <c r="AC148" s="88">
        <f t="shared" ref="AC148" si="107">SUM(G148,J148,M148,P148,S148,V148)</f>
        <v>225.00000000000009</v>
      </c>
      <c r="AD148" s="51">
        <f t="shared" ref="AD148" si="108">SUM(AA148,AB148,AC148)</f>
        <v>339.00000000000011</v>
      </c>
      <c r="AF148" s="99"/>
      <c r="AG148" s="5"/>
    </row>
    <row r="149" spans="1:33" x14ac:dyDescent="0.3">
      <c r="AA149" s="86"/>
      <c r="AB149" s="87"/>
      <c r="AC149" s="88"/>
      <c r="AD149" s="51"/>
      <c r="AF149" s="99"/>
      <c r="AG149" s="5"/>
    </row>
    <row r="150" spans="1:33" x14ac:dyDescent="0.3">
      <c r="A150" s="104">
        <v>111</v>
      </c>
      <c r="B150" s="104" t="s">
        <v>95</v>
      </c>
      <c r="C150" s="104" t="s">
        <v>96</v>
      </c>
      <c r="D150" s="104" t="s">
        <v>97</v>
      </c>
      <c r="E150" s="10" t="s">
        <v>11</v>
      </c>
      <c r="F150" s="31">
        <f>IF(E150=" ",0,MAXA(VLOOKUP(E150,E$23:F$49,2),0))</f>
        <v>1324</v>
      </c>
      <c r="G150" s="32">
        <f>IF(F150=0,0,MAXA(VLOOKUP(F150,F$23:G$49,2),0))</f>
        <v>50</v>
      </c>
      <c r="H150" s="13" t="s">
        <v>15</v>
      </c>
      <c r="I150" s="31">
        <f>IF(H150=" ",0,MAXA(VLOOKUP(H150,H$23:I$49,2),0))</f>
        <v>2134</v>
      </c>
      <c r="J150" s="33">
        <f>IF(I150=0,0,MAXA(VLOOKUP(I150,I$23:J$49,2),0))</f>
        <v>24.000000000000021</v>
      </c>
      <c r="K150" s="15" t="s">
        <v>23</v>
      </c>
      <c r="L150" s="31">
        <f>IF(K150=" ",0,MAXA(VLOOKUP(K150,K$23:L$49,2),0))</f>
        <v>3214</v>
      </c>
      <c r="M150" s="34">
        <f>IF(L150=0,0,MAXA(VLOOKUP(L150,L$23:M$49,2),0))</f>
        <v>48</v>
      </c>
      <c r="N150" s="17" t="s">
        <v>12</v>
      </c>
      <c r="O150" s="31">
        <f>IF(N150=" ",0,MAXA(VLOOKUP(N150,N$23:O$49,2),0))</f>
        <v>1342</v>
      </c>
      <c r="P150" s="35">
        <f>IF(O150=0,0,MAXA(VLOOKUP(O150,O$23:P$49,2),0))</f>
        <v>48</v>
      </c>
      <c r="Q150" s="19" t="s">
        <v>13</v>
      </c>
      <c r="R150" s="31">
        <f>IF(Q150=" ",0,MAXA(VLOOKUP(Q150,Q$23:R$49,2),0))</f>
        <v>1423</v>
      </c>
      <c r="S150" s="36">
        <f>IF(R150=0,0,MAXA(VLOOKUP(R150,R$23:S$49,2),0))</f>
        <v>40</v>
      </c>
      <c r="T150" s="21" t="s">
        <v>15</v>
      </c>
      <c r="U150" s="31">
        <f>IF(T150=" ",0,MAXA(VLOOKUP(T150,T$23:U$49,2),0))</f>
        <v>2134</v>
      </c>
      <c r="V150" s="37">
        <f>IF(U150=0,0,MAXA(VLOOKUP(U150,U$23:V$49,2),0))</f>
        <v>50</v>
      </c>
      <c r="W150" s="23">
        <v>30</v>
      </c>
      <c r="X150" s="24">
        <v>33</v>
      </c>
      <c r="Y150" s="25">
        <v>34</v>
      </c>
      <c r="Z150" s="26">
        <v>30</v>
      </c>
      <c r="AA150" s="86">
        <f t="shared" si="99"/>
        <v>97</v>
      </c>
      <c r="AB150" s="87">
        <f t="shared" si="100"/>
        <v>30</v>
      </c>
      <c r="AC150" s="88">
        <f t="shared" ref="AC150" si="109">SUM(G150,J150,M150,P150,S150,V150)</f>
        <v>260</v>
      </c>
      <c r="AD150" s="51">
        <f t="shared" ref="AD150" si="110">SUM(AA150,AB150,AC150)</f>
        <v>387</v>
      </c>
      <c r="AF150" s="99"/>
      <c r="AG150" s="5"/>
    </row>
    <row r="151" spans="1:33" x14ac:dyDescent="0.3">
      <c r="W151" s="110"/>
      <c r="X151" s="110"/>
      <c r="Y151" s="110"/>
      <c r="Z151" s="110"/>
      <c r="AA151" s="86"/>
      <c r="AB151" s="87"/>
      <c r="AC151" s="88"/>
      <c r="AD151" s="51"/>
      <c r="AF151" s="99"/>
      <c r="AG151" s="5"/>
    </row>
    <row r="152" spans="1:33" x14ac:dyDescent="0.3">
      <c r="A152" s="104">
        <v>161</v>
      </c>
      <c r="B152" s="104" t="s">
        <v>100</v>
      </c>
      <c r="C152" s="104" t="s">
        <v>101</v>
      </c>
      <c r="D152" s="104" t="s">
        <v>176</v>
      </c>
      <c r="E152" s="10" t="s">
        <v>11</v>
      </c>
      <c r="F152" s="31">
        <f>IF(E152=" ",0,MAXA(VLOOKUP(E152,E$23:F$49,2),0))</f>
        <v>1324</v>
      </c>
      <c r="G152" s="32">
        <f>IF(F152=0,0,MAXA(VLOOKUP(F152,F$23:G$49,2),0))</f>
        <v>50</v>
      </c>
      <c r="H152" s="13" t="s">
        <v>19</v>
      </c>
      <c r="I152" s="31">
        <f>IF(H152=" ",0,MAXA(VLOOKUP(H152,H$23:I$49,2),0))</f>
        <v>2413</v>
      </c>
      <c r="J152" s="33">
        <f>IF(I152=0,0,MAXA(VLOOKUP(I152,I$23:J$49,2),0))</f>
        <v>26.000000000000021</v>
      </c>
      <c r="K152" s="15" t="s">
        <v>17</v>
      </c>
      <c r="L152" s="31">
        <f>IF(K152=" ",0,MAXA(VLOOKUP(K152,K$23:L$49,2),0))</f>
        <v>2314</v>
      </c>
      <c r="M152" s="34">
        <f>IF(L152=0,0,MAXA(VLOOKUP(L152,L$23:M$49,2),0))</f>
        <v>50</v>
      </c>
      <c r="N152" s="17" t="s">
        <v>11</v>
      </c>
      <c r="O152" s="31">
        <f>IF(N152=" ",0,MAXA(VLOOKUP(N152,N$23:O$49,2),0))</f>
        <v>1324</v>
      </c>
      <c r="P152" s="35">
        <f>IF(O152=0,0,MAXA(VLOOKUP(O152,O$23:P$49,2),0))</f>
        <v>41</v>
      </c>
      <c r="Q152" s="19" t="s">
        <v>13</v>
      </c>
      <c r="R152" s="31">
        <f>IF(Q152=" ",0,MAXA(VLOOKUP(Q152,Q$23:R$49,2),0))</f>
        <v>1423</v>
      </c>
      <c r="S152" s="36">
        <f>IF(R152=0,0,MAXA(VLOOKUP(R152,R$23:S$49,2),0))</f>
        <v>40</v>
      </c>
      <c r="T152" s="21" t="s">
        <v>15</v>
      </c>
      <c r="U152" s="31">
        <f>IF(T152=" ",0,MAXA(VLOOKUP(T152,T$23:U$49,2),0))</f>
        <v>2134</v>
      </c>
      <c r="V152" s="37">
        <f>IF(U152=0,0,MAXA(VLOOKUP(U152,U$23:V$49,2),0))</f>
        <v>50</v>
      </c>
      <c r="W152" s="23">
        <v>35</v>
      </c>
      <c r="X152" s="24">
        <v>43</v>
      </c>
      <c r="Y152" s="25">
        <v>44</v>
      </c>
      <c r="Z152" s="26">
        <v>45</v>
      </c>
      <c r="AA152" s="86">
        <f t="shared" si="99"/>
        <v>132</v>
      </c>
      <c r="AB152" s="87">
        <f t="shared" si="100"/>
        <v>35</v>
      </c>
      <c r="AC152" s="88">
        <f t="shared" ref="AC152" si="111">SUM(G152,J152,M152,P152,S152,V152)</f>
        <v>257</v>
      </c>
      <c r="AD152" s="51">
        <f t="shared" ref="AD152" si="112">SUM(AA152,AB152,AC152)</f>
        <v>424</v>
      </c>
      <c r="AF152" s="99"/>
      <c r="AG152" s="5"/>
    </row>
    <row r="153" spans="1:33" x14ac:dyDescent="0.3">
      <c r="AA153" s="86"/>
      <c r="AB153" s="87"/>
      <c r="AC153" s="88"/>
      <c r="AD153" s="51"/>
    </row>
    <row r="154" spans="1:33" x14ac:dyDescent="0.3">
      <c r="A154" s="104">
        <v>2131</v>
      </c>
      <c r="B154" s="104" t="s">
        <v>177</v>
      </c>
      <c r="C154" s="104" t="s">
        <v>178</v>
      </c>
      <c r="D154" s="104" t="s">
        <v>179</v>
      </c>
      <c r="E154" s="10" t="s">
        <v>10</v>
      </c>
      <c r="F154" s="31">
        <f>IF(E154=" ",0,MAXA(VLOOKUP(E154,E$23:F$49,2),0))</f>
        <v>1243</v>
      </c>
      <c r="G154" s="32">
        <f>IF(F154=0,0,MAXA(VLOOKUP(F154,F$23:G$49,2),0))</f>
        <v>42.000000000000014</v>
      </c>
      <c r="H154" s="13" t="s">
        <v>16</v>
      </c>
      <c r="I154" s="31">
        <f>IF(H154=" ",0,MAXA(VLOOKUP(H154,H$23:I$49,2),0))</f>
        <v>2143</v>
      </c>
      <c r="J154" s="33">
        <f>IF(I154=0,0,MAXA(VLOOKUP(I154,I$23:J$49,2),0))</f>
        <v>22.000000000000021</v>
      </c>
      <c r="K154" s="15" t="s">
        <v>23</v>
      </c>
      <c r="L154" s="31">
        <f>IF(K154=" ",0,MAXA(VLOOKUP(K154,K$23:L$49,2),0))</f>
        <v>3214</v>
      </c>
      <c r="M154" s="34">
        <f>IF(L154=0,0,MAXA(VLOOKUP(L154,L$23:M$49,2),0))</f>
        <v>48</v>
      </c>
      <c r="N154" s="17" t="s">
        <v>27</v>
      </c>
      <c r="O154" s="31">
        <f>IF(N154=" ",0,MAXA(VLOOKUP(N154,N$23:O$49,2),0))</f>
        <v>4123</v>
      </c>
      <c r="P154" s="35">
        <f>IF(O154=0,0,MAXA(VLOOKUP(O154,O$23:P$49,2),0))</f>
        <v>40</v>
      </c>
      <c r="Q154" s="19" t="s">
        <v>29</v>
      </c>
      <c r="R154" s="31">
        <f>IF(Q154=" ",0,MAXA(VLOOKUP(Q154,Q$23:R$49,2),0))</f>
        <v>4213</v>
      </c>
      <c r="S154" s="36">
        <f>IF(R154=0,0,MAXA(VLOOKUP(R154,R$23:S$49,2),0))</f>
        <v>42</v>
      </c>
      <c r="T154" s="21" t="s">
        <v>20</v>
      </c>
      <c r="U154" s="31">
        <f>IF(T154=" ",0,MAXA(VLOOKUP(T154,T$23:U$49,2),0))</f>
        <v>2431</v>
      </c>
      <c r="V154" s="37">
        <f>IF(U154=0,0,MAXA(VLOOKUP(U154,U$23:V$49,2),0))</f>
        <v>36</v>
      </c>
      <c r="W154" s="23">
        <v>20</v>
      </c>
      <c r="X154" s="24">
        <v>30</v>
      </c>
      <c r="Y154" s="25">
        <v>40</v>
      </c>
      <c r="Z154" s="26">
        <v>35</v>
      </c>
      <c r="AA154" s="86">
        <f t="shared" si="99"/>
        <v>105</v>
      </c>
      <c r="AB154" s="87">
        <f t="shared" si="100"/>
        <v>20</v>
      </c>
      <c r="AC154" s="88">
        <f t="shared" si="2"/>
        <v>230.00000000000003</v>
      </c>
      <c r="AD154" s="51">
        <f t="shared" si="3"/>
        <v>355</v>
      </c>
      <c r="AF154" s="99"/>
      <c r="AG154" s="5"/>
    </row>
    <row r="155" spans="1:33" x14ac:dyDescent="0.3">
      <c r="A155" s="104"/>
      <c r="B155" s="104"/>
      <c r="C155" s="104"/>
      <c r="D155" s="104"/>
      <c r="AA155" s="86"/>
      <c r="AB155" s="87"/>
      <c r="AC155" s="88"/>
      <c r="AD155" s="51"/>
    </row>
    <row r="156" spans="1:33" x14ac:dyDescent="0.3">
      <c r="A156" s="104">
        <v>171</v>
      </c>
      <c r="B156" s="104" t="s">
        <v>102</v>
      </c>
      <c r="C156" s="104" t="s">
        <v>103</v>
      </c>
      <c r="D156" s="104" t="s">
        <v>180</v>
      </c>
      <c r="E156" s="10" t="s">
        <v>28</v>
      </c>
      <c r="F156" s="31">
        <f>IF(E156=" ",0,MAXA(VLOOKUP(E156,E$23:F$49,2),0))</f>
        <v>4132</v>
      </c>
      <c r="G156" s="32">
        <f>IF(F156=0,0,MAXA(VLOOKUP(F156,F$23:G$49,2),0))</f>
        <v>30.000000000000043</v>
      </c>
      <c r="H156" s="13" t="s">
        <v>31</v>
      </c>
      <c r="I156" s="31">
        <f>IF(H156=" ",0,MAXA(VLOOKUP(H156,H$23:I$49,2),0))</f>
        <v>4321</v>
      </c>
      <c r="J156" s="33">
        <f>IF(I156=0,0,MAXA(VLOOKUP(I156,I$23:J$49,2),0))</f>
        <v>46.000000000000007</v>
      </c>
      <c r="K156" s="15" t="s">
        <v>23</v>
      </c>
      <c r="L156" s="31">
        <f>IF(K156=" ",0,MAXA(VLOOKUP(K156,K$23:L$49,2),0))</f>
        <v>3214</v>
      </c>
      <c r="M156" s="34">
        <f>IF(L156=0,0,MAXA(VLOOKUP(L156,L$23:M$49,2),0))</f>
        <v>48</v>
      </c>
      <c r="N156" s="17" t="s">
        <v>12</v>
      </c>
      <c r="O156" s="31">
        <f>IF(N156=" ",0,MAXA(VLOOKUP(N156,N$23:O$49,2),0))</f>
        <v>1342</v>
      </c>
      <c r="P156" s="35">
        <f>IF(O156=0,0,MAXA(VLOOKUP(O156,O$23:P$49,2),0))</f>
        <v>48</v>
      </c>
      <c r="Q156" s="19" t="s">
        <v>10</v>
      </c>
      <c r="R156" s="31">
        <f>IF(Q156=" ",0,MAXA(VLOOKUP(Q156,Q$23:R$49,2),0))</f>
        <v>1243</v>
      </c>
      <c r="S156" s="36">
        <f>IF(R156=0,0,MAXA(VLOOKUP(R156,R$23:S$49,2),0))</f>
        <v>46</v>
      </c>
      <c r="T156" s="21" t="s">
        <v>17</v>
      </c>
      <c r="U156" s="31">
        <f>IF(T156=" ",0,MAXA(VLOOKUP(T156,T$23:U$49,2),0))</f>
        <v>2314</v>
      </c>
      <c r="V156" s="37">
        <f>IF(U156=0,0,MAXA(VLOOKUP(U156,U$23:V$49,2),0))</f>
        <v>48</v>
      </c>
      <c r="W156" s="110">
        <v>30</v>
      </c>
      <c r="X156" s="110">
        <v>38</v>
      </c>
      <c r="Y156" s="110">
        <v>35</v>
      </c>
      <c r="Z156" s="110">
        <v>40</v>
      </c>
      <c r="AA156" s="86">
        <f t="shared" si="99"/>
        <v>113</v>
      </c>
      <c r="AB156" s="87">
        <f t="shared" si="100"/>
        <v>30</v>
      </c>
      <c r="AC156" s="88">
        <f t="shared" si="2"/>
        <v>266.00000000000006</v>
      </c>
      <c r="AD156" s="51">
        <f t="shared" si="3"/>
        <v>409.00000000000006</v>
      </c>
      <c r="AF156" s="99"/>
      <c r="AG156" s="5"/>
    </row>
    <row r="158" spans="1:33" x14ac:dyDescent="0.3">
      <c r="A158" s="104">
        <v>2151</v>
      </c>
      <c r="B158" s="106" t="s">
        <v>194</v>
      </c>
      <c r="C158" s="106" t="s">
        <v>197</v>
      </c>
      <c r="D158" s="106" t="s">
        <v>201</v>
      </c>
      <c r="E158" s="10" t="s">
        <v>9</v>
      </c>
      <c r="F158" s="31">
        <f>IF(E158=" ",0,MAXA(VLOOKUP(E158,E$23:F$49,2),0))</f>
        <v>1234</v>
      </c>
      <c r="G158" s="32">
        <f>IF(F158=0,0,MAXA(VLOOKUP(F158,F$23:G$49,2),0))</f>
        <v>48</v>
      </c>
      <c r="H158" s="13" t="s">
        <v>29</v>
      </c>
      <c r="I158" s="31">
        <f>IF(H158=" ",0,MAXA(VLOOKUP(H158,H$23:I$49,2),0))</f>
        <v>4213</v>
      </c>
      <c r="J158" s="33">
        <f>IF(I158=0,0,MAXA(VLOOKUP(I158,I$23:J$49,2),0))</f>
        <v>32.000000000000014</v>
      </c>
      <c r="K158" s="15" t="s">
        <v>29</v>
      </c>
      <c r="L158" s="31">
        <f>IF(K158=" ",0,MAXA(VLOOKUP(K158,K$23:L$49,2),0))</f>
        <v>4213</v>
      </c>
      <c r="M158" s="34">
        <f>IF(L158=0,0,MAXA(VLOOKUP(L158,L$23:M$49,2),0))</f>
        <v>30.000000000000043</v>
      </c>
      <c r="N158" s="17" t="s">
        <v>25</v>
      </c>
      <c r="O158" s="31">
        <f>IF(N158=" ",0,MAXA(VLOOKUP(N158,N$23:O$49,2),0))</f>
        <v>3412</v>
      </c>
      <c r="P158" s="35">
        <f>IF(O158=0,0,MAXA(VLOOKUP(O158,O$23:P$49,2),0))</f>
        <v>36</v>
      </c>
      <c r="Q158" s="19" t="s">
        <v>18</v>
      </c>
      <c r="R158" s="31">
        <f>IF(Q158=" ",0,MAXA(VLOOKUP(Q158,Q$23:R$49,2),0))</f>
        <v>2341</v>
      </c>
      <c r="S158" s="36">
        <f>IF(R158=0,0,MAXA(VLOOKUP(R158,R$23:S$49,2),0))</f>
        <v>40.000000000000057</v>
      </c>
      <c r="T158" s="21" t="s">
        <v>19</v>
      </c>
      <c r="U158" s="31">
        <f>IF(T158=" ",0,MAXA(VLOOKUP(T158,T$23:U$49,2),0))</f>
        <v>2413</v>
      </c>
      <c r="V158" s="37">
        <f>IF(U158=0,0,MAXA(VLOOKUP(U158,U$23:V$49,2),0))</f>
        <v>38</v>
      </c>
      <c r="W158" s="23">
        <v>25</v>
      </c>
      <c r="X158" s="24">
        <v>35</v>
      </c>
      <c r="Y158" s="25">
        <v>32</v>
      </c>
      <c r="Z158" s="26">
        <v>39</v>
      </c>
      <c r="AA158" s="86">
        <f t="shared" ref="AA158:AA161" si="113">SUM(X158:Z158)</f>
        <v>106</v>
      </c>
      <c r="AB158" s="87">
        <f t="shared" ref="AB158:AB161" si="114">SUM(W158)</f>
        <v>25</v>
      </c>
      <c r="AC158" s="88">
        <f t="shared" ref="AC158:AC161" si="115">SUM(G158,J158,M158,P158,S158,V158)</f>
        <v>224.00000000000011</v>
      </c>
      <c r="AD158" s="51">
        <f t="shared" ref="AD158:AD161" si="116">SUM(AA158,AB158,AC158)</f>
        <v>355.00000000000011</v>
      </c>
      <c r="AE158" s="9">
        <v>1096</v>
      </c>
      <c r="AF158" s="114">
        <v>10</v>
      </c>
    </row>
    <row r="159" spans="1:33" x14ac:dyDescent="0.3">
      <c r="A159" s="104">
        <v>2152</v>
      </c>
      <c r="B159" s="106" t="s">
        <v>195</v>
      </c>
      <c r="C159" s="106" t="s">
        <v>198</v>
      </c>
      <c r="D159" s="106" t="s">
        <v>201</v>
      </c>
      <c r="E159" s="10" t="s">
        <v>11</v>
      </c>
      <c r="F159" s="31">
        <f>IF(E159=" ",0,MAXA(VLOOKUP(E159,E$23:F$49,2),0))</f>
        <v>1324</v>
      </c>
      <c r="G159" s="32">
        <f>IF(F159=0,0,MAXA(VLOOKUP(F159,F$23:G$49,2),0))</f>
        <v>50</v>
      </c>
      <c r="H159" s="13" t="s">
        <v>12</v>
      </c>
      <c r="I159" s="31">
        <f>IF(H159=" ",0,MAXA(VLOOKUP(H159,H$23:I$49,2),0))</f>
        <v>1342</v>
      </c>
      <c r="J159" s="33">
        <f>IF(I159=0,0,MAXA(VLOOKUP(I159,I$23:J$49,2),0))</f>
        <v>40</v>
      </c>
      <c r="K159" s="15" t="s">
        <v>18</v>
      </c>
      <c r="L159" s="31">
        <f>IF(K159=" ",0,MAXA(VLOOKUP(K159,K$23:L$49,2),0))</f>
        <v>2341</v>
      </c>
      <c r="M159" s="34">
        <f>IF(L159=0,0,MAXA(VLOOKUP(L159,L$23:M$49,2),0))</f>
        <v>46.000000000000014</v>
      </c>
      <c r="N159" s="17" t="s">
        <v>12</v>
      </c>
      <c r="O159" s="31">
        <f>IF(N159=" ",0,MAXA(VLOOKUP(N159,N$23:O$49,2),0))</f>
        <v>1342</v>
      </c>
      <c r="P159" s="35">
        <f>IF(O159=0,0,MAXA(VLOOKUP(O159,O$23:P$49,2),0))</f>
        <v>48</v>
      </c>
      <c r="Q159" s="19" t="s">
        <v>18</v>
      </c>
      <c r="R159" s="31">
        <f>IF(Q159=" ",0,MAXA(VLOOKUP(Q159,Q$23:R$49,2),0))</f>
        <v>2341</v>
      </c>
      <c r="S159" s="36">
        <f>IF(R159=0,0,MAXA(VLOOKUP(R159,R$23:S$49,2),0))</f>
        <v>40.000000000000057</v>
      </c>
      <c r="T159" s="21" t="s">
        <v>26</v>
      </c>
      <c r="U159" s="31">
        <f>IF(T159=" ",0,MAXA(VLOOKUP(T159,T$23:U$49,2),0))</f>
        <v>3421</v>
      </c>
      <c r="V159" s="37">
        <f>IF(U159=0,0,MAXA(VLOOKUP(U159,U$23:V$49,2),0))</f>
        <v>26</v>
      </c>
      <c r="W159" s="23">
        <v>15</v>
      </c>
      <c r="X159" s="24">
        <v>40</v>
      </c>
      <c r="Y159" s="25">
        <v>40</v>
      </c>
      <c r="Z159" s="26">
        <v>43</v>
      </c>
      <c r="AA159" s="86">
        <f t="shared" si="113"/>
        <v>123</v>
      </c>
      <c r="AB159" s="87">
        <f t="shared" si="114"/>
        <v>15</v>
      </c>
      <c r="AC159" s="88">
        <f t="shared" si="115"/>
        <v>250.00000000000006</v>
      </c>
      <c r="AD159" s="51">
        <f t="shared" si="116"/>
        <v>388.00000000000006</v>
      </c>
    </row>
    <row r="160" spans="1:33" x14ac:dyDescent="0.3">
      <c r="A160" s="104">
        <v>2153</v>
      </c>
      <c r="B160" s="106" t="s">
        <v>56</v>
      </c>
      <c r="C160" s="106" t="s">
        <v>199</v>
      </c>
      <c r="D160" s="106" t="s">
        <v>201</v>
      </c>
      <c r="E160" s="10" t="s">
        <v>16</v>
      </c>
      <c r="F160" s="31">
        <f>IF(E160=" ",0,MAXA(VLOOKUP(E160,E$23:F$49,2),0))</f>
        <v>2143</v>
      </c>
      <c r="G160" s="32">
        <f>IF(F160=0,0,MAXA(VLOOKUP(F160,F$23:G$49,2),0))</f>
        <v>36.000000000000014</v>
      </c>
      <c r="H160" s="13" t="s">
        <v>19</v>
      </c>
      <c r="I160" s="31">
        <f>IF(H160=" ",0,MAXA(VLOOKUP(H160,H$23:I$49,2),0))</f>
        <v>2413</v>
      </c>
      <c r="J160" s="33">
        <f>IF(I160=0,0,MAXA(VLOOKUP(I160,I$23:J$49,2),0))</f>
        <v>26.000000000000021</v>
      </c>
      <c r="K160" s="15" t="s">
        <v>17</v>
      </c>
      <c r="L160" s="31">
        <f>IF(K160=" ",0,MAXA(VLOOKUP(K160,K$23:L$49,2),0))</f>
        <v>2314</v>
      </c>
      <c r="M160" s="34">
        <f>IF(L160=0,0,MAXA(VLOOKUP(L160,L$23:M$49,2),0))</f>
        <v>50</v>
      </c>
      <c r="N160" s="17" t="s">
        <v>4</v>
      </c>
      <c r="O160" s="31">
        <f>IF(N160=" ",0,MAXA(VLOOKUP(N160,N$23:O$49,2),0))</f>
        <v>4231</v>
      </c>
      <c r="P160" s="35">
        <f>IF(O160=0,0,MAXA(VLOOKUP(O160,O$23:P$49,2),0))</f>
        <v>21</v>
      </c>
      <c r="Q160" s="19" t="s">
        <v>26</v>
      </c>
      <c r="R160" s="31">
        <f>IF(Q160=" ",0,MAXA(VLOOKUP(Q160,Q$23:R$49,2),0))</f>
        <v>3421</v>
      </c>
      <c r="S160" s="36">
        <f>IF(R160=0,0,MAXA(VLOOKUP(R160,R$23:S$49,2),0))</f>
        <v>25.000000000000085</v>
      </c>
      <c r="T160" s="21" t="s">
        <v>24</v>
      </c>
      <c r="U160" s="31">
        <f>IF(T160=" ",0,MAXA(VLOOKUP(T160,T$23:U$49,2),0))</f>
        <v>3241</v>
      </c>
      <c r="V160" s="37">
        <f>IF(U160=0,0,MAXA(VLOOKUP(U160,U$23:V$49,2),0))</f>
        <v>36</v>
      </c>
      <c r="W160" s="23">
        <v>20</v>
      </c>
      <c r="X160" s="24">
        <v>30</v>
      </c>
      <c r="Y160" s="25">
        <v>30</v>
      </c>
      <c r="Z160" s="26">
        <v>30</v>
      </c>
      <c r="AA160" s="86">
        <f t="shared" si="113"/>
        <v>90</v>
      </c>
      <c r="AB160" s="87">
        <f t="shared" si="114"/>
        <v>20</v>
      </c>
      <c r="AC160" s="88">
        <f t="shared" si="115"/>
        <v>194.00000000000011</v>
      </c>
      <c r="AD160" s="51">
        <f t="shared" si="116"/>
        <v>304.00000000000011</v>
      </c>
    </row>
    <row r="161" spans="1:30" customFormat="1" x14ac:dyDescent="0.3">
      <c r="A161" s="104">
        <v>2154</v>
      </c>
      <c r="B161" s="106" t="s">
        <v>196</v>
      </c>
      <c r="C161" s="106" t="s">
        <v>200</v>
      </c>
      <c r="D161" s="106" t="s">
        <v>201</v>
      </c>
      <c r="E161" s="10" t="s">
        <v>11</v>
      </c>
      <c r="F161" s="31">
        <f>IF(E161=" ",0,MAXA(VLOOKUP(E161,E$23:F$49,2),0))</f>
        <v>1324</v>
      </c>
      <c r="G161" s="32">
        <f>IF(F161=0,0,MAXA(VLOOKUP(F161,F$23:G$49,2),0))</f>
        <v>50</v>
      </c>
      <c r="H161" s="13" t="s">
        <v>17</v>
      </c>
      <c r="I161" s="31">
        <f>IF(H161=" ",0,MAXA(VLOOKUP(H161,H$23:I$49,2),0))</f>
        <v>2314</v>
      </c>
      <c r="J161" s="33">
        <f>IF(I161=0,0,MAXA(VLOOKUP(I161,I$23:J$49,2),0))</f>
        <v>30.000000000000021</v>
      </c>
      <c r="K161" s="15" t="s">
        <v>24</v>
      </c>
      <c r="L161" s="31">
        <f>IF(K161=" ",0,MAXA(VLOOKUP(K161,K$23:L$49,2),0))</f>
        <v>3241</v>
      </c>
      <c r="M161" s="34">
        <f>IF(L161=0,0,MAXA(VLOOKUP(L161,L$23:M$49,2),0))</f>
        <v>44.000000000000014</v>
      </c>
      <c r="N161" s="17" t="s">
        <v>14</v>
      </c>
      <c r="O161" s="31">
        <f>IF(N161=" ",0,MAXA(VLOOKUP(N161,N$23:O$49,2),0))</f>
        <v>1432</v>
      </c>
      <c r="P161" s="35">
        <f>IF(O161=0,0,MAXA(VLOOKUP(O161,O$23:P$49,2),0))</f>
        <v>50</v>
      </c>
      <c r="Q161" s="19" t="s">
        <v>9</v>
      </c>
      <c r="R161" s="31">
        <f>IF(Q161=" ",0,MAXA(VLOOKUP(Q161,Q$23:R$49,2),0))</f>
        <v>1234</v>
      </c>
      <c r="S161" s="36">
        <f>IF(R161=0,0,MAXA(VLOOKUP(R161,R$23:S$49,2),0))</f>
        <v>43.000000000000028</v>
      </c>
      <c r="T161" s="21" t="s">
        <v>30</v>
      </c>
      <c r="U161" s="31">
        <f>IF(T161=" ",0,MAXA(VLOOKUP(T161,T$23:U$49,2),0))</f>
        <v>4312</v>
      </c>
      <c r="V161" s="37">
        <f>IF(U161=0,0,MAXA(VLOOKUP(U161,U$23:V$49,2),0))</f>
        <v>18</v>
      </c>
      <c r="W161" s="110">
        <v>30</v>
      </c>
      <c r="X161" s="110">
        <v>28</v>
      </c>
      <c r="Y161" s="110">
        <v>30</v>
      </c>
      <c r="Z161" s="110">
        <v>30</v>
      </c>
      <c r="AA161" s="86">
        <f t="shared" si="113"/>
        <v>88</v>
      </c>
      <c r="AB161" s="87">
        <f t="shared" si="114"/>
        <v>30</v>
      </c>
      <c r="AC161" s="88">
        <f t="shared" si="115"/>
        <v>235.00000000000009</v>
      </c>
      <c r="AD161" s="51">
        <f t="shared" si="116"/>
        <v>353.00000000000011</v>
      </c>
    </row>
    <row r="162" spans="1:30" customFormat="1" x14ac:dyDescent="0.3">
      <c r="A162" s="8"/>
      <c r="B162" s="8" t="s">
        <v>52</v>
      </c>
      <c r="C162" s="8" t="s">
        <v>53</v>
      </c>
      <c r="D162" s="9"/>
      <c r="E162" s="10"/>
      <c r="F162" s="44"/>
      <c r="G162" s="32">
        <f>SUM(G161:G161)</f>
        <v>50</v>
      </c>
      <c r="H162" s="13"/>
      <c r="I162" s="44"/>
      <c r="J162" s="33">
        <f>SUM(J161:J161)</f>
        <v>30.000000000000021</v>
      </c>
      <c r="K162" s="15"/>
      <c r="L162" s="44"/>
      <c r="M162" s="34">
        <f>SUM(M161:M161)</f>
        <v>44.000000000000014</v>
      </c>
      <c r="N162" s="17"/>
      <c r="O162" s="44"/>
      <c r="P162" s="35">
        <f>SUM(P161:P161)</f>
        <v>50</v>
      </c>
      <c r="Q162" s="19"/>
      <c r="R162" s="44"/>
      <c r="S162" s="36">
        <f>SUM(S161:S161)</f>
        <v>43.000000000000028</v>
      </c>
      <c r="T162" s="21"/>
      <c r="U162" s="44"/>
      <c r="V162" s="37">
        <f>SUM(V161:V161)</f>
        <v>18</v>
      </c>
      <c r="W162" s="110"/>
      <c r="X162" s="110"/>
      <c r="Y162" s="110"/>
      <c r="Z162" s="110"/>
      <c r="AA162" s="86">
        <f>SUM(AA158:AA161)</f>
        <v>407</v>
      </c>
      <c r="AB162" s="87"/>
      <c r="AC162" s="88">
        <f>SUM(AC158:AC161)</f>
        <v>903.00000000000034</v>
      </c>
      <c r="AD162" s="51"/>
    </row>
    <row r="163" spans="1:30" customFormat="1" x14ac:dyDescent="0.3">
      <c r="A163" s="8"/>
      <c r="B163" s="8"/>
      <c r="C163" s="8"/>
      <c r="D163" s="9"/>
      <c r="E163" s="10"/>
      <c r="F163" s="44"/>
      <c r="G163" s="38"/>
      <c r="H163" s="13"/>
      <c r="I163" s="44"/>
      <c r="J163" s="39"/>
      <c r="K163" s="15"/>
      <c r="L163" s="44"/>
      <c r="M163" s="40"/>
      <c r="N163" s="17"/>
      <c r="O163" s="44"/>
      <c r="P163" s="41"/>
      <c r="Q163" s="19"/>
      <c r="R163" s="44"/>
      <c r="S163" s="42"/>
      <c r="T163" s="21"/>
      <c r="U163" s="44"/>
      <c r="V163" s="43"/>
      <c r="W163" s="110"/>
      <c r="X163" s="110"/>
      <c r="Y163" s="110"/>
      <c r="Z163" s="110"/>
      <c r="AA163" s="27"/>
      <c r="AB163" s="28"/>
      <c r="AC163" s="29"/>
      <c r="AD163" s="9"/>
    </row>
    <row r="165" spans="1:30" customFormat="1" x14ac:dyDescent="0.3">
      <c r="A165" s="8"/>
      <c r="B165" s="8"/>
      <c r="C165" s="8"/>
      <c r="D165" s="9"/>
      <c r="E165" s="10"/>
      <c r="F165" s="44"/>
      <c r="G165" s="38"/>
      <c r="H165" s="13"/>
      <c r="I165" s="44"/>
      <c r="J165" s="39"/>
      <c r="K165" s="15"/>
      <c r="L165" s="44"/>
      <c r="M165" s="40"/>
      <c r="N165" s="17"/>
      <c r="O165" s="44"/>
      <c r="P165" s="41"/>
      <c r="Q165" s="19"/>
      <c r="R165" s="44"/>
      <c r="S165" s="42"/>
      <c r="T165" s="21"/>
      <c r="U165" s="44"/>
      <c r="V165" s="43"/>
      <c r="W165" s="110"/>
      <c r="X165" s="110"/>
      <c r="Y165" s="110"/>
      <c r="Z165" s="110"/>
      <c r="AA165" s="27"/>
      <c r="AB165" s="28"/>
      <c r="AC165" s="29"/>
      <c r="AD165" s="9"/>
    </row>
    <row r="167" spans="1:30" customFormat="1" x14ac:dyDescent="0.3">
      <c r="A167" s="8"/>
      <c r="B167" s="8"/>
      <c r="C167" s="8"/>
      <c r="D167" s="9"/>
      <c r="E167" s="10"/>
      <c r="F167" s="44"/>
      <c r="G167" s="38"/>
      <c r="H167" s="13"/>
      <c r="I167" s="44"/>
      <c r="J167" s="39"/>
      <c r="K167" s="15"/>
      <c r="L167" s="44"/>
      <c r="M167" s="40"/>
      <c r="N167" s="17"/>
      <c r="O167" s="44"/>
      <c r="P167" s="41"/>
      <c r="Q167" s="19"/>
      <c r="R167" s="44"/>
      <c r="S167" s="42"/>
      <c r="T167" s="21"/>
      <c r="U167" s="44"/>
      <c r="V167" s="43"/>
      <c r="W167" s="110"/>
      <c r="X167" s="110"/>
      <c r="Y167" s="110"/>
      <c r="Z167" s="110"/>
      <c r="AA167" s="27"/>
      <c r="AB167" s="28"/>
      <c r="AC167" s="29"/>
      <c r="AD167" s="9"/>
    </row>
    <row r="169" spans="1:30" customFormat="1" x14ac:dyDescent="0.3">
      <c r="A169" s="8"/>
      <c r="B169" s="8"/>
      <c r="C169" s="8"/>
      <c r="D169" s="9"/>
      <c r="E169" s="10"/>
      <c r="F169" s="44"/>
      <c r="G169" s="38"/>
      <c r="H169" s="13"/>
      <c r="I169" s="44"/>
      <c r="J169" s="39"/>
      <c r="K169" s="15"/>
      <c r="L169" s="44"/>
      <c r="M169" s="40"/>
      <c r="N169" s="17"/>
      <c r="O169" s="44"/>
      <c r="P169" s="41"/>
      <c r="Q169" s="19"/>
      <c r="R169" s="44"/>
      <c r="S169" s="42"/>
      <c r="T169" s="21"/>
      <c r="U169" s="44"/>
      <c r="V169" s="43"/>
      <c r="W169" s="110"/>
      <c r="X169" s="110"/>
      <c r="Y169" s="110"/>
      <c r="Z169" s="110"/>
      <c r="AA169" s="27"/>
      <c r="AB169" s="28"/>
      <c r="AC169" s="29"/>
      <c r="AD169" s="9"/>
    </row>
    <row r="171" spans="1:30" customFormat="1" x14ac:dyDescent="0.3">
      <c r="A171" s="8"/>
      <c r="B171" s="8"/>
      <c r="C171" s="8"/>
      <c r="D171" s="9"/>
      <c r="E171" s="10"/>
      <c r="F171" s="44"/>
      <c r="G171" s="38"/>
      <c r="H171" s="13"/>
      <c r="I171" s="44"/>
      <c r="J171" s="39"/>
      <c r="K171" s="15"/>
      <c r="L171" s="44"/>
      <c r="M171" s="40"/>
      <c r="N171" s="17"/>
      <c r="O171" s="44"/>
      <c r="P171" s="41"/>
      <c r="Q171" s="19"/>
      <c r="R171" s="44"/>
      <c r="S171" s="42"/>
      <c r="T171" s="21"/>
      <c r="U171" s="44"/>
      <c r="V171" s="43"/>
      <c r="W171" s="110"/>
      <c r="X171" s="110"/>
      <c r="Y171" s="110"/>
      <c r="Z171" s="110"/>
      <c r="AA171" s="27"/>
      <c r="AB171" s="28"/>
      <c r="AC171" s="29"/>
      <c r="AD171" s="9"/>
    </row>
    <row r="173" spans="1:30" customFormat="1" x14ac:dyDescent="0.3">
      <c r="A173" s="8"/>
      <c r="B173" s="8"/>
      <c r="C173" s="8"/>
      <c r="D173" s="9"/>
      <c r="E173" s="10"/>
      <c r="F173" s="44"/>
      <c r="G173" s="38"/>
      <c r="H173" s="13"/>
      <c r="I173" s="44"/>
      <c r="J173" s="39"/>
      <c r="K173" s="15"/>
      <c r="L173" s="44"/>
      <c r="M173" s="40"/>
      <c r="N173" s="17"/>
      <c r="O173" s="44"/>
      <c r="P173" s="41"/>
      <c r="Q173" s="19"/>
      <c r="R173" s="44"/>
      <c r="S173" s="42"/>
      <c r="T173" s="21"/>
      <c r="U173" s="44"/>
      <c r="V173" s="43"/>
      <c r="W173" s="110"/>
      <c r="X173" s="110"/>
      <c r="Y173" s="110"/>
      <c r="Z173" s="110"/>
      <c r="AA173" s="27"/>
      <c r="AB173" s="28"/>
      <c r="AC173" s="29"/>
      <c r="AD173" s="9"/>
    </row>
    <row r="175" spans="1:30" customFormat="1" x14ac:dyDescent="0.3">
      <c r="A175" s="8"/>
      <c r="B175" s="8"/>
      <c r="C175" s="8"/>
      <c r="D175" s="9"/>
      <c r="E175" s="10"/>
      <c r="F175" s="44"/>
      <c r="G175" s="38"/>
      <c r="H175" s="13"/>
      <c r="I175" s="44"/>
      <c r="J175" s="39"/>
      <c r="K175" s="15"/>
      <c r="L175" s="44"/>
      <c r="M175" s="40"/>
      <c r="N175" s="17"/>
      <c r="O175" s="44"/>
      <c r="P175" s="41"/>
      <c r="Q175" s="19"/>
      <c r="R175" s="44"/>
      <c r="S175" s="42"/>
      <c r="T175" s="21"/>
      <c r="U175" s="44"/>
      <c r="V175" s="43"/>
      <c r="W175" s="110"/>
      <c r="X175" s="110"/>
      <c r="Y175" s="110"/>
      <c r="Z175" s="110"/>
      <c r="AA175" s="27"/>
      <c r="AB175" s="28"/>
      <c r="AC175" s="29"/>
      <c r="AD175" s="9"/>
    </row>
    <row r="177" spans="23:26" customFormat="1" x14ac:dyDescent="0.3">
      <c r="W177" s="110"/>
      <c r="X177" s="110"/>
      <c r="Y177" s="110"/>
      <c r="Z177" s="110"/>
    </row>
    <row r="179" spans="23:26" customFormat="1" x14ac:dyDescent="0.3">
      <c r="W179" s="110"/>
      <c r="X179" s="110"/>
      <c r="Y179" s="110"/>
      <c r="Z179" s="110"/>
    </row>
    <row r="181" spans="23:26" customFormat="1" x14ac:dyDescent="0.3">
      <c r="W181" s="110"/>
      <c r="X181" s="110"/>
      <c r="Y181" s="110"/>
      <c r="Z181" s="1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HS FFA</vt:lpstr>
      <vt:lpstr>MS FFA</vt:lpstr>
      <vt:lpstr>hs TEAM</vt:lpstr>
      <vt:lpstr>'MS FFA'!\E</vt:lpstr>
      <vt:lpstr>\E</vt:lpstr>
      <vt:lpstr>'MS FFA'!EVALUATION</vt:lpstr>
      <vt:lpstr>EVALUATION</vt:lpstr>
      <vt:lpstr>'HS FFA'!Print_Area</vt:lpstr>
      <vt:lpstr>'MS FFA'!Print_Area</vt:lpstr>
      <vt:lpstr>'HS FFA'!Print_Titles</vt:lpstr>
      <vt:lpstr>'MS FFA'!Print_Titles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Benyshek</dc:creator>
  <cp:lastModifiedBy>Windows User</cp:lastModifiedBy>
  <cp:lastPrinted>2013-07-12T18:31:51Z</cp:lastPrinted>
  <dcterms:created xsi:type="dcterms:W3CDTF">1998-02-19T19:19:12Z</dcterms:created>
  <dcterms:modified xsi:type="dcterms:W3CDTF">2013-08-30T16:49:48Z</dcterms:modified>
</cp:coreProperties>
</file>