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el\Desktop\"/>
    </mc:Choice>
  </mc:AlternateContent>
  <xr:revisionPtr revIDLastSave="0" documentId="8_{AB51B169-9B64-41C1-AACC-9293342ED13C}" xr6:coauthVersionLast="47" xr6:coauthVersionMax="47" xr10:uidLastSave="{00000000-0000-0000-0000-000000000000}"/>
  <bookViews>
    <workbookView xWindow="1536" yWindow="1164" windowWidth="15252" windowHeight="11796"/>
  </bookViews>
  <sheets>
    <sheet name="TAB" sheetId="1" r:id="rId1"/>
  </sheets>
  <definedNames>
    <definedName name="\B">TAB!#REF!</definedName>
    <definedName name="\E">TAB!$AH$57</definedName>
    <definedName name="\H">TAB!#REF!</definedName>
    <definedName name="\P">TAB!#REF!</definedName>
    <definedName name="\R">TAB!#REF!</definedName>
    <definedName name="\S">TAB!#REF!</definedName>
    <definedName name="_Key1" localSheetId="0" hidden="1">TAB!$A$60</definedName>
    <definedName name="_Key2" localSheetId="0" hidden="1">TAB!#REF!</definedName>
    <definedName name="_Order1" localSheetId="0" hidden="1">255</definedName>
    <definedName name="_Order2" localSheetId="0" hidden="1">255</definedName>
    <definedName name="_Sort" localSheetId="0" hidden="1">TAB!$A$60:$AG$60</definedName>
    <definedName name="ACwvu.all." localSheetId="0" hidden="1">TAB!#REF!</definedName>
    <definedName name="ACwvu.indbeef." localSheetId="0" hidden="1">TAB!$50:$52</definedName>
    <definedName name="ACwvu.indover." localSheetId="0" hidden="1">TAB!#REF!</definedName>
    <definedName name="ACwvu.indsheep." localSheetId="0" hidden="1">TAB!$AF:$AG</definedName>
    <definedName name="ACwvu.indswine." localSheetId="0" hidden="1">TAB!$AF:$AG</definedName>
    <definedName name="ACwvu.indtotal." localSheetId="0" hidden="1">TAB!$50:$52</definedName>
    <definedName name="ACwvu.notop." localSheetId="0" hidden="1">TAB!$A$58</definedName>
    <definedName name="ACwvu.placings." localSheetId="0" hidden="1">TAB!$X:$AG</definedName>
    <definedName name="ACwvu.teambeef." localSheetId="0" hidden="1">TAB!$AF:$AG</definedName>
    <definedName name="ACwvu.teamover." localSheetId="0" hidden="1">TAB!$AD:$AD</definedName>
    <definedName name="ACwvu.teamsheep." localSheetId="0" hidden="1">TAB!$AF:$AG</definedName>
    <definedName name="ACwvu.teamswine." localSheetId="0" hidden="1">TAB!$AF:$AG</definedName>
    <definedName name="ACwvu.teamtotal." localSheetId="0" hidden="1">TAB!$C:$D</definedName>
    <definedName name="BEEF">TAB!#REF!</definedName>
    <definedName name="Cwvu.indbeef." localSheetId="0" hidden="1">TAB!$1:$52,TAB!$60:$60,TAB!#REF!,TAB!#REF!,TAB!#REF!,TAB!#REF!,TAB!#REF!,TAB!#REF!,TAB!#REF!,TAB!#REF!,TAB!#REF!,TAB!#REF!,TAB!#REF!,TAB!#REF!,TAB!#REF!</definedName>
    <definedName name="Cwvu.indover." localSheetId="0" hidden="1">TAB!$1:$52,TAB!$60:$60,TAB!#REF!,TAB!#REF!,TAB!#REF!,TAB!#REF!,TAB!#REF!,TAB!#REF!,TAB!#REF!,TAB!#REF!,TAB!#REF!,TAB!#REF!,TAB!#REF!,TAB!#REF!,TAB!#REF!</definedName>
    <definedName name="Cwvu.indsheep." localSheetId="0" hidden="1">TAB!$1:$52,TAB!$60:$60,TAB!#REF!,TAB!#REF!,TAB!#REF!,TAB!#REF!,TAB!#REF!,TAB!#REF!,TAB!#REF!,TAB!#REF!,TAB!#REF!,TAB!#REF!,TAB!#REF!,TAB!#REF!,TAB!#REF!</definedName>
    <definedName name="Cwvu.indswine." localSheetId="0" hidden="1">TAB!$1:$52,TAB!$60:$60,TAB!#REF!,TAB!#REF!,TAB!#REF!,TAB!#REF!,TAB!#REF!,TAB!#REF!,TAB!#REF!,TAB!#REF!,TAB!#REF!,TAB!#REF!,TAB!#REF!,TAB!#REF!,TAB!#REF!</definedName>
    <definedName name="Cwvu.indtotal." localSheetId="0" hidden="1">TAB!$1:$52,TAB!$60:$60,TAB!#REF!,TAB!#REF!,TAB!#REF!,TAB!#REF!,TAB!#REF!,TAB!#REF!,TAB!#REF!,TAB!#REF!,TAB!#REF!,TAB!#REF!,TAB!#REF!,TAB!#REF!,TAB!#REF!</definedName>
    <definedName name="Cwvu.notop." localSheetId="0" hidden="1">TAB!$1:$49</definedName>
    <definedName name="Cwvu.placings." localSheetId="0" hidden="1">TAB!$1:$49</definedName>
    <definedName name="Cwvu.teambeef." localSheetId="0" hidden="1">TAB!$1:$52,TAB!$60:$60,TAB!#REF!,TAB!#REF!,TAB!#REF!,TAB!#REF!,TAB!#REF!,TAB!#REF!,TAB!#REF!,TAB!#REF!,TAB!#REF!,TAB!#REF!,TAB!#REF!,TAB!#REF!,TAB!#REF!</definedName>
    <definedName name="Cwvu.teamover." localSheetId="0" hidden="1">TAB!$1:$52,TAB!$60:$60,TAB!#REF!,TAB!#REF!,TAB!#REF!,TAB!#REF!,TAB!#REF!,TAB!#REF!,TAB!#REF!,TAB!#REF!,TAB!#REF!,TAB!#REF!,TAB!#REF!,TAB!#REF!,TAB!#REF!</definedName>
    <definedName name="Cwvu.teamsheep." localSheetId="0" hidden="1">TAB!$1:$52,TAB!$60:$60,TAB!#REF!,TAB!#REF!,TAB!#REF!,TAB!#REF!,TAB!#REF!,TAB!#REF!,TAB!#REF!,TAB!#REF!,TAB!#REF!,TAB!#REF!,TAB!#REF!,TAB!#REF!,TAB!#REF!</definedName>
    <definedName name="Cwvu.teamswine." localSheetId="0" hidden="1">TAB!$1:$52,TAB!$60:$60,TAB!#REF!,TAB!#REF!,TAB!#REF!,TAB!#REF!,TAB!#REF!,TAB!#REF!,TAB!#REF!,TAB!#REF!,TAB!#REF!,TAB!#REF!,TAB!#REF!,TAB!#REF!,TAB!#REF!</definedName>
    <definedName name="Cwvu.teamtotal." localSheetId="0" hidden="1">TAB!$1:$52,TAB!$60:$60,TAB!#REF!,TAB!#REF!,TAB!#REF!,TAB!#REF!,TAB!#REF!,TAB!#REF!,TAB!#REF!,TAB!#REF!,TAB!#REF!,TAB!#REF!,TAB!#REF!,TAB!#REF!,TAB!#REF!</definedName>
    <definedName name="_xlnm.Database">TAB!#REF!</definedName>
    <definedName name="EVALUATION">TAB!$AH$57</definedName>
    <definedName name="PLACING">TAB!#REF!</definedName>
    <definedName name="_xlnm.Print_Area" localSheetId="0">TAB!$53:$150</definedName>
    <definedName name="_xlnm.Print_Titles" localSheetId="0">TAB!$A:$E,TAB!$53:$58</definedName>
    <definedName name="REASONS">TAB!#REF!</definedName>
    <definedName name="Rwvu.indbeef." localSheetId="0" hidden="1">TAB!$F:$AB,TAB!$AD:$AD,TAB!$AG:$AG</definedName>
    <definedName name="Rwvu.indover." localSheetId="0" hidden="1">TAB!$F:$AD</definedName>
    <definedName name="Rwvu.indsheep." localSheetId="0" hidden="1">TAB!$F:$AB,TAB!$AF:$AG</definedName>
    <definedName name="Rwvu.indswine." localSheetId="0" hidden="1">TAB!$F:$AB,TAB!$AD:$AD,TAB!$AF:$AG</definedName>
    <definedName name="Rwvu.indtotal." localSheetId="0" hidden="1">TAB!$F:$AB</definedName>
    <definedName name="Rwvu.placings." localSheetId="0" hidden="1">TAB!$X:$AG</definedName>
    <definedName name="Rwvu.teambeef." localSheetId="0" hidden="1">TAB!$A:$D,TAB!$F:$AB,TAB!#REF!,TAB!$AF:$AG</definedName>
    <definedName name="Rwvu.teamover." localSheetId="0" hidden="1">TAB!$A:$D,TAB!$F:$AD</definedName>
    <definedName name="Rwvu.teamsheep." localSheetId="0" hidden="1">TAB!$A:$D,TAB!$F:$AB,TAB!$AF:$AG</definedName>
    <definedName name="Rwvu.teamswine." localSheetId="0" hidden="1">TAB!$A:$D,TAB!$F:$AB,TAB!$AD:$AD,TAB!$AF:$AG</definedName>
    <definedName name="Rwvu.teamtotal." localSheetId="0" hidden="1">TAB!$A:$D,TAB!$F:$AB</definedName>
    <definedName name="SHEEP">TAB!#REF!</definedName>
    <definedName name="SWINE">TAB!#REF!</definedName>
    <definedName name="Swvu.all." localSheetId="0" hidden="1">TAB!#REF!</definedName>
    <definedName name="Swvu.indbeef." localSheetId="0" hidden="1">TAB!$50:$52</definedName>
    <definedName name="Swvu.indover." localSheetId="0" hidden="1">TAB!#REF!</definedName>
    <definedName name="Swvu.indsheep." localSheetId="0" hidden="1">TAB!$AF:$AG</definedName>
    <definedName name="Swvu.indswine." localSheetId="0" hidden="1">TAB!$AF:$AG</definedName>
    <definedName name="Swvu.indtotal." localSheetId="0" hidden="1">TAB!$50:$52</definedName>
    <definedName name="Swvu.notop." localSheetId="0" hidden="1">TAB!$A$58</definedName>
    <definedName name="Swvu.placings." localSheetId="0" hidden="1">TAB!$X:$AG</definedName>
    <definedName name="Swvu.teambeef." localSheetId="0" hidden="1">TAB!$AF:$AG</definedName>
    <definedName name="Swvu.teamover." localSheetId="0" hidden="1">TAB!$AD:$AD</definedName>
    <definedName name="Swvu.teamsheep." localSheetId="0" hidden="1">TAB!$AF:$AG</definedName>
    <definedName name="Swvu.teamswine." localSheetId="0" hidden="1">TAB!$AF:$AG</definedName>
    <definedName name="Swvu.teamtotal." localSheetId="0" hidden="1">TAB!$C:$D</definedName>
    <definedName name="wvu.all." localSheetId="0" hidden="1">{TRUE,TRUE,-0.8,-12.2,483.6,265.8,FALSE,TRUE,TRUE,TRUE,0,1,#N/A,1,#N/A,10.7391304347826,18,1,FALSE,FALSE,3,TRUE,1,FALSE,100,"Swvu.all.","ACwvu.all.",#N/A,FALSE,FALSE,0.5,0.5,1,0.5,2,"&amp;C1996 MID-SOUTH FAIR INTERCOLLEGIATE LIVESTOCK JUDGING CONTEST","",FALSE,FALSE,FALSE,FALSE,1,61,#N/A,#N/A,"=R60C29:R223C50","=C1:C4,R53:R59",#N/A,#N/A,FALSE,FALSE,FALSE,1,360,300,FALSE,FALSE,TRUE,TRUE,TRUE}</definedName>
    <definedName name="wvu.indbeef." localSheetId="0" hidden="1">{TRUE,TRUE,-0.8,-12.2,483.6,265.8,FALSE,TRUE,TRUE,TRUE,0,1,#N/A,53,#N/A,50.3464052287582,22,1,FALSE,FALSE,3,TRUE,1,FALSE,100,"Swvu.indbeef.","ACwvu.indbeef.",#N/A,FALSE,FALSE,0.5,0.5,1,0.5,1,"&amp;CBeef Selection Individuals","",FALSE,FALSE,FALSE,FALSE,1,61,#N/A,#N/A,FALSE,"=C1:C4,R53:R58","Rwvu.indbeef.","Cwvu.indbeef.",FALSE,FALSE,FALSE,1,360,300,FALSE,FALSE,TRUE,TRUE,TRUE}</definedName>
    <definedName name="wvu.indover." localSheetId="0" hidden="1">{TRUE,TRUE,-0.8,-12.2,483.6,265.8,FALSE,TRUE,TRUE,TRUE,0,1,#N/A,53,#N/A,50.7385620915033,22,1,FALSE,FALSE,3,TRUE,1,FALSE,100,"Swvu.indover.","ACwvu.indover.",#N/A,FALSE,FALSE,0.5,0.5,1,0.5,1,"&amp;COverall Selection Individuals","",FALSE,FALSE,FALSE,FALSE,1,61,#N/A,#N/A,FALSE,"=C1:C4,R53:R58","Rwvu.indover.","Cwvu.indover.",FALSE,FALSE,FALSE,1,360,300,FALSE,FALSE,TRUE,TRUE,TRUE}</definedName>
    <definedName name="wvu.indsheep." localSheetId="0" hidden="1">{TRUE,TRUE,-0.8,-12.2,483.6,265.8,FALSE,TRUE,TRUE,TRUE,0,1,#N/A,53,#N/A,50.4052287581699,22,1,FALSE,FALSE,3,TRUE,1,FALSE,100,"Swvu.indsheep.","ACwvu.indsheep.",#N/A,FALSE,FALSE,0.5,0.5,1,0.5,1,"&amp;CSheep Selection Individuals","",FALSE,FALSE,FALSE,FALSE,1,61,#N/A,#N/A,FALSE,"=C1:C4,R53:R58","Rwvu.indsheep.","Cwvu.indsheep.",FALSE,FALSE,FALSE,1,360,300,FALSE,FALSE,TRUE,TRUE,TRUE}</definedName>
    <definedName name="wvu.indswine." localSheetId="0" hidden="1">{TRUE,TRUE,-0.8,-12.2,483.6,265.8,FALSE,TRUE,TRUE,TRUE,0,1,#N/A,53,#N/A,50.562091503268,22,1,FALSE,FALSE,3,TRUE,1,FALSE,100,"Swvu.indswine.","ACwvu.indswine.",#N/A,FALSE,FALSE,0.5,0.5,1,0.5,1,"&amp;CSwine Selection Individuals","",FALSE,FALSE,FALSE,FALSE,1,61,#N/A,#N/A,FALSE,"=C1:C4,R53:R58","Rwvu.indswine.","Cwvu.indswine.",FALSE,FALSE,FALSE,1,360,300,FALSE,FALSE,TRUE,TRUE,TRUE}</definedName>
    <definedName name="wvu.indtotal." localSheetId="0" hidden="1">{TRUE,TRUE,-0.8,-12.2,483.6,265.8,FALSE,TRUE,TRUE,TRUE,0,1,#N/A,53,#N/A,44.1466666666667,22,1,FALSE,FALSE,3,TRUE,1,FALSE,100,"Swvu.indtotal.","ACwvu.indtotal.",#N/A,FALSE,FALSE,0.5,0.5,1,0.5,1,"&amp;CBeef Selection Individuals","",FALSE,FALSE,FALSE,FALSE,1,61,#N/A,#N/A,FALSE,"=C1:C4,R53:R58","Rwvu.indtotal.","Cwvu.indtotal.",FALSE,FALSE,FALSE,1,360,300,FALSE,FALSE,TRUE,TRUE,TRUE}</definedName>
    <definedName name="wvu.notop." localSheetId="0" hidden="1">{TRUE,TRUE,-0.8,-12.2,483.6,265.8,FALSE,TRUE,TRUE,TRUE,0,1,#N/A,53,#N/A,10.7391304347826,18,1,FALSE,FALSE,3,TRUE,1,FALSE,100,"Swvu.notop.","ACwvu.notop.",#N/A,FALSE,FALSE,0.5,0.5,1,0.5,2,"&amp;CSelection Contest Placings","",FALSE,FALSE,FALSE,FALSE,1,61,#N/A,#N/A,FALSE,"=C1:C4,R53:R58",#N/A,"Cwvu.notop.",FALSE,FALSE,FALSE,1,360,300,FALSE,FALSE,TRUE,TRUE,TRUE}</definedName>
    <definedName name="wvu.placings." localSheetId="0" hidden="1">{TRUE,TRUE,-0.8,-12.2,483.6,265.8,FALSE,TRUE,TRUE,TRUE,0,1,#N/A,50,#N/A,10.7391304347826,18,1,FALSE,FALSE,3,TRUE,1,FALSE,100,"Swvu.placings.","ACwvu.placings.",#N/A,FALSE,FALSE,0.5,0.5,1,0.5,2,"&amp;CSelection Contest Placings","",FALSE,FALSE,FALSE,FALSE,1,61,#N/A,#N/A,FALSE,"=C1:C4,R51:R55","Rwvu.placings.","Cwvu.placings.",FALSE,FALSE,TRUE,1,360,300,FALSE,FALSE,TRUE,TRUE,TRUE}</definedName>
    <definedName name="wvu.teambeef." localSheetId="0" hidden="1">{TRUE,TRUE,-0.8,-12.2,483.6,265.8,FALSE,TRUE,TRUE,TRUE,0,4,#N/A,53,#N/A,48.9277108433735,117,1,FALSE,FALSE,3,TRUE,1,FALSE,100,"Swvu.teambeef.","ACwvu.teambeef.",#N/A,FALSE,FALSE,0.5,0.5,1,0.5,1,"&amp;CBeef Selection Teams","",FALSE,FALSE,FALSE,FALSE,1,61,#N/A,#N/A,FALSE,"=C1:C4,R53:R58","Rwvu.teambeef.","Cwvu.teambeef.",FALSE,FALSE,FALSE,1,360,300,FALSE,FALSE,TRUE,TRUE,TRUE}</definedName>
    <definedName name="wvu.teamover." localSheetId="0" hidden="1">{TRUE,TRUE,-0.8,-12.2,483.6,265.8,FALSE,TRUE,TRUE,TRUE,0,4,#N/A,53,#N/A,49.1055900621118,117,1,FALSE,FALSE,3,TRUE,1,FALSE,100,"Swvu.teamover.","ACwvu.teamover.",#N/A,FALSE,FALSE,0.5,0.5,1,0.5,1,"&amp;COverall Selection Teams","",FALSE,FALSE,FALSE,FALSE,1,61,#N/A,#N/A,FALSE,"=C1:C4,R53:R58","Rwvu.teamover.","Cwvu.teamover.",FALSE,FALSE,FALSE,1,360,300,FALSE,FALSE,TRUE,TRUE,TRUE}</definedName>
    <definedName name="wvu.teamsheep." localSheetId="0" hidden="1">{TRUE,TRUE,-0.8,-12.2,483.6,265.8,FALSE,TRUE,TRUE,TRUE,0,4,#N/A,53,#N/A,48.7951807228916,117,1,FALSE,FALSE,3,TRUE,1,FALSE,100,"Swvu.teamsheep.","ACwvu.teamsheep.",#N/A,FALSE,FALSE,0.5,0.5,1,0.5,1,"&amp;CSheep Selection Teams","",FALSE,FALSE,FALSE,FALSE,1,61,#N/A,#N/A,FALSE,"=C1:C4,R53:R58","Rwvu.teamsheep.","Cwvu.teamsheep.",FALSE,FALSE,FALSE,1,360,300,FALSE,FALSE,TRUE,TRUE,TRUE}</definedName>
    <definedName name="wvu.teamswine." localSheetId="0" hidden="1">{TRUE,TRUE,-0.8,-12.2,483.6,265.8,FALSE,TRUE,TRUE,TRUE,0,4,#N/A,53,#N/A,48.9397590361446,117,1,FALSE,FALSE,3,TRUE,1,FALSE,100,"Swvu.teamswine.","ACwvu.teamswine.",#N/A,FALSE,FALSE,0.5,0.5,1,0.5,1,"&amp;CSwine Selection Teams","",FALSE,FALSE,FALSE,FALSE,1,61,#N/A,#N/A,FALSE,"=C1:C4,R53:R58","Rwvu.teamswine.","Cwvu.teamswine.",FALSE,FALSE,FALSE,1,360,300,FALSE,FALSE,TRUE,TRUE,TRUE}</definedName>
    <definedName name="wvu.teamtotal." localSheetId="0" hidden="1">{TRUE,TRUE,-0.8,-12.2,483.6,265.8,FALSE,TRUE,TRUE,TRUE,0,4,#N/A,53,#N/A,44.367816091954,117,1,FALSE,FALSE,3,TRUE,1,FALSE,100,"Swvu.teamtotal.","ACwvu.teamtotal.",#N/A,FALSE,FALSE,0.5,0.5,1,0.5,1,"&amp;CSheep Selection Individuals","",FALSE,FALSE,FALSE,FALSE,1,61,#N/A,#N/A,FALSE,"=C1:C4,R53:R58","Rwvu.teamtotal.","Cwvu.teamtotal.",FALSE,FALSE,FALSE,1,360,300,FALSE,FALSE,TRUE,TRUE,TRUE}</definedName>
    <definedName name="Z_59B447C1_06B5_11D2_B211_444553540000_.wvu.Cols" localSheetId="0" hidden="1">TAB!$F:$AB,TAB!$AD:$AD,TAB!$AG:$AG</definedName>
    <definedName name="Z_59B447C2_06B5_11D2_B211_444553540000_.wvu.Cols" localSheetId="0" hidden="1">TAB!$F:$AD</definedName>
    <definedName name="Z_59B447C3_06B5_11D2_B211_444553540000_.wvu.Cols" localSheetId="0" hidden="1">TAB!$F:$AB,TAB!$AF:$AG</definedName>
    <definedName name="Z_59B447C4_06B5_11D2_B211_444553540000_.wvu.Cols" localSheetId="0" hidden="1">TAB!$F:$AB,TAB!$AD:$AD,TAB!$AF:$AG</definedName>
    <definedName name="Z_59B447C5_06B5_11D2_B211_444553540000_.wvu.Cols" localSheetId="0" hidden="1">TAB!$F:$AB</definedName>
    <definedName name="Z_59B447C6_06B5_11D2_B211_444553540000_.wvu.Rows" localSheetId="0" hidden="1">TAB!$1:$49</definedName>
    <definedName name="Z_59B447C7_06B5_11D2_B211_444553540000_.wvu.Cols" localSheetId="0" hidden="1">TAB!$X:$AG</definedName>
    <definedName name="Z_59B447C7_06B5_11D2_B211_444553540000_.wvu.Rows" localSheetId="0" hidden="1">TAB!$1:$49</definedName>
    <definedName name="Z_59B447C9_06B5_11D2_B211_444553540000_.wvu.Cols" localSheetId="0" hidden="1">TAB!$A:$D,TAB!$F:$AD</definedName>
    <definedName name="Z_59B447CA_06B5_11D2_B211_444553540000_.wvu.Cols" localSheetId="0" hidden="1">TAB!$A:$D,TAB!$F:$AB,TAB!$AF:$AG</definedName>
    <definedName name="Z_59B447CB_06B5_11D2_B211_444553540000_.wvu.Cols" localSheetId="0" hidden="1">TAB!$A:$D,TAB!$F:$AB,TAB!$AD:$AD,TAB!$AF:$AG</definedName>
    <definedName name="Z_59B447CC_06B5_11D2_B211_444553540000_.wvu.Cols" localSheetId="0" hidden="1">TAB!$A:$D,TAB!$F:$AB</definedName>
    <definedName name="Z_A03AB101_E196_11D1_8F6F_0080C8887D4C_.wvu.Cols" localSheetId="0" hidden="1">TAB!$F:$AB,TAB!$AD:$AD,TAB!$AG:$AG</definedName>
    <definedName name="Z_A03AB101_E196_11D1_8F6F_0080C8887D4C_.wvu.Rows" localSheetId="0" hidden="1">TAB!$1:$52,TAB!$60:$60,TAB!#REF!,TAB!#REF!,TAB!#REF!,TAB!#REF!,TAB!#REF!,TAB!#REF!,TAB!#REF!,TAB!#REF!,TAB!#REF!,TAB!#REF!,TAB!#REF!,TAB!#REF!,TAB!#REF!</definedName>
    <definedName name="Z_A03AB102_E196_11D1_8F6F_0080C8887D4C_.wvu.Cols" localSheetId="0" hidden="1">TAB!$F:$AD</definedName>
    <definedName name="Z_A03AB102_E196_11D1_8F6F_0080C8887D4C_.wvu.Rows" localSheetId="0" hidden="1">TAB!$1:$52,TAB!$60:$60,TAB!#REF!,TAB!#REF!,TAB!#REF!,TAB!#REF!,TAB!#REF!,TAB!#REF!,TAB!#REF!,TAB!#REF!,TAB!#REF!,TAB!#REF!,TAB!#REF!,TAB!#REF!,TAB!#REF!</definedName>
    <definedName name="Z_A03AB103_E196_11D1_8F6F_0080C8887D4C_.wvu.Cols" localSheetId="0" hidden="1">TAB!$F:$AB,TAB!$AF:$AG</definedName>
    <definedName name="Z_A03AB103_E196_11D1_8F6F_0080C8887D4C_.wvu.Rows" localSheetId="0" hidden="1">TAB!$1:$52,TAB!$60:$60,TAB!#REF!,TAB!#REF!,TAB!#REF!,TAB!#REF!,TAB!#REF!,TAB!#REF!,TAB!#REF!,TAB!#REF!,TAB!#REF!,TAB!#REF!,TAB!#REF!,TAB!#REF!,TAB!#REF!</definedName>
    <definedName name="Z_A03AB104_E196_11D1_8F6F_0080C8887D4C_.wvu.Cols" localSheetId="0" hidden="1">TAB!$F:$AB,TAB!$AD:$AD,TAB!$AF:$AG</definedName>
    <definedName name="Z_A03AB104_E196_11D1_8F6F_0080C8887D4C_.wvu.Rows" localSheetId="0" hidden="1">TAB!$1:$52,TAB!$60:$60,TAB!#REF!,TAB!#REF!,TAB!#REF!,TAB!#REF!,TAB!#REF!,TAB!#REF!,TAB!#REF!,TAB!#REF!,TAB!#REF!,TAB!#REF!,TAB!#REF!,TAB!#REF!,TAB!#REF!</definedName>
    <definedName name="Z_A03AB105_E196_11D1_8F6F_0080C8887D4C_.wvu.Cols" localSheetId="0" hidden="1">TAB!$F:$AB</definedName>
    <definedName name="Z_A03AB105_E196_11D1_8F6F_0080C8887D4C_.wvu.Rows" localSheetId="0" hidden="1">TAB!$1:$52,TAB!$60:$60,TAB!#REF!,TAB!#REF!,TAB!#REF!,TAB!#REF!,TAB!#REF!,TAB!#REF!,TAB!#REF!,TAB!#REF!,TAB!#REF!,TAB!#REF!,TAB!#REF!,TAB!#REF!,TAB!#REF!</definedName>
    <definedName name="Z_A03AB106_E196_11D1_8F6F_0080C8887D4C_.wvu.Rows" localSheetId="0" hidden="1">TAB!$1:$49</definedName>
    <definedName name="Z_A03AB107_E196_11D1_8F6F_0080C8887D4C_.wvu.Cols" localSheetId="0" hidden="1">TAB!$X:$AG</definedName>
    <definedName name="Z_A03AB107_E196_11D1_8F6F_0080C8887D4C_.wvu.Rows" localSheetId="0" hidden="1">TAB!$1:$49</definedName>
    <definedName name="Z_A03AB108_E196_11D1_8F6F_0080C8887D4C_.wvu.Rows" localSheetId="0" hidden="1">TAB!$1:$52,TAB!$60:$60,TAB!#REF!,TAB!#REF!,TAB!#REF!,TAB!#REF!,TAB!#REF!,TAB!#REF!,TAB!#REF!,TAB!#REF!,TAB!#REF!,TAB!#REF!,TAB!#REF!,TAB!#REF!,TAB!#REF!</definedName>
    <definedName name="Z_A03AB109_E196_11D1_8F6F_0080C8887D4C_.wvu.Cols" localSheetId="0" hidden="1">TAB!$A:$D,TAB!$F:$AD</definedName>
    <definedName name="Z_A03AB109_E196_11D1_8F6F_0080C8887D4C_.wvu.Rows" localSheetId="0" hidden="1">TAB!$1:$52,TAB!$60:$60,TAB!#REF!,TAB!#REF!,TAB!#REF!,TAB!#REF!,TAB!#REF!,TAB!#REF!,TAB!#REF!,TAB!#REF!,TAB!#REF!,TAB!#REF!,TAB!#REF!,TAB!#REF!,TAB!#REF!</definedName>
    <definedName name="Z_A03AB10A_E196_11D1_8F6F_0080C8887D4C_.wvu.Cols" localSheetId="0" hidden="1">TAB!$A:$D,TAB!$F:$AB,TAB!$AF:$AG</definedName>
    <definedName name="Z_A03AB10A_E196_11D1_8F6F_0080C8887D4C_.wvu.Rows" localSheetId="0" hidden="1">TAB!$1:$52,TAB!$60:$60,TAB!#REF!,TAB!#REF!,TAB!#REF!,TAB!#REF!,TAB!#REF!,TAB!#REF!,TAB!#REF!,TAB!#REF!,TAB!#REF!,TAB!#REF!,TAB!#REF!,TAB!#REF!,TAB!#REF!</definedName>
    <definedName name="Z_A03AB10B_E196_11D1_8F6F_0080C8887D4C_.wvu.Cols" localSheetId="0" hidden="1">TAB!$A:$D,TAB!$F:$AB,TAB!$AD:$AD,TAB!$AF:$AG</definedName>
    <definedName name="Z_A03AB10B_E196_11D1_8F6F_0080C8887D4C_.wvu.Rows" localSheetId="0" hidden="1">TAB!$1:$52,TAB!$60:$60,TAB!#REF!,TAB!#REF!,TAB!#REF!,TAB!#REF!,TAB!#REF!,TAB!#REF!,TAB!#REF!,TAB!#REF!,TAB!#REF!,TAB!#REF!,TAB!#REF!,TAB!#REF!,TAB!#REF!</definedName>
    <definedName name="Z_A03AB10C_E196_11D1_8F6F_0080C8887D4C_.wvu.Cols" localSheetId="0" hidden="1">TAB!$A:$D,TAB!$F:$AB</definedName>
    <definedName name="Z_A03AB10C_E196_11D1_8F6F_0080C8887D4C_.wvu.Rows" localSheetId="0" hidden="1">TAB!$1:$52,TAB!$60:$60,TAB!#REF!,TAB!#REF!,TAB!#REF!,TAB!#REF!,TAB!#REF!,TAB!#REF!,TAB!#REF!,TAB!#REF!,TAB!#REF!,TAB!#REF!,TAB!#REF!,TAB!#REF!,TAB!#REF!</definedName>
    <definedName name="Z_A99C5621_077C_11D2_8F6F_0080C8887D4C_.wvu.Cols" localSheetId="0" hidden="1">TAB!$F:$AB,TAB!$AD:$AD,TAB!$AG:$AG</definedName>
    <definedName name="Z_A99C5622_077C_11D2_8F6F_0080C8887D4C_.wvu.Cols" localSheetId="0" hidden="1">TAB!$F:$AD</definedName>
    <definedName name="Z_A99C5623_077C_11D2_8F6F_0080C8887D4C_.wvu.Cols" localSheetId="0" hidden="1">TAB!$F:$AB,TAB!$AF:$AG</definedName>
    <definedName name="Z_A99C5624_077C_11D2_8F6F_0080C8887D4C_.wvu.Cols" localSheetId="0" hidden="1">TAB!$F:$AB,TAB!$AD:$AD,TAB!$AF:$AG</definedName>
    <definedName name="Z_A99C5625_077C_11D2_8F6F_0080C8887D4C_.wvu.Cols" localSheetId="0" hidden="1">TAB!$F:$AB</definedName>
    <definedName name="Z_A99C5626_077C_11D2_8F6F_0080C8887D4C_.wvu.Rows" localSheetId="0" hidden="1">TAB!$1:$49</definedName>
    <definedName name="Z_A99C5627_077C_11D2_8F6F_0080C8887D4C_.wvu.Cols" localSheetId="0" hidden="1">TAB!$X:$AG</definedName>
    <definedName name="Z_A99C5627_077C_11D2_8F6F_0080C8887D4C_.wvu.Rows" localSheetId="0" hidden="1">TAB!$1:$49</definedName>
    <definedName name="Z_A99C5629_077C_11D2_8F6F_0080C8887D4C_.wvu.Cols" localSheetId="0" hidden="1">TAB!$A:$D,TAB!$F:$AD</definedName>
    <definedName name="Z_A99C562A_077C_11D2_8F6F_0080C8887D4C_.wvu.Cols" localSheetId="0" hidden="1">TAB!$A:$D,TAB!$F:$AB,TAB!$AF:$AG</definedName>
    <definedName name="Z_A99C562B_077C_11D2_8F6F_0080C8887D4C_.wvu.Cols" localSheetId="0" hidden="1">TAB!$A:$D,TAB!$F:$AB,TAB!$AD:$AD,TAB!$AF:$AG</definedName>
    <definedName name="Z_A99C562C_077C_11D2_8F6F_0080C8887D4C_.wvu.Cols" localSheetId="0" hidden="1">TAB!$A:$D,TAB!$F:$AB</definedName>
    <definedName name="Z_E6166F6B_E0FE_11D1_B211_444553540000_.wvu.Cols" localSheetId="0" hidden="1">TAB!$F:$AB,TAB!$AD:$AD,TAB!$AG:$AG</definedName>
    <definedName name="Z_E6166F6B_E0FE_11D1_B211_444553540000_.wvu.Rows" localSheetId="0" hidden="1">TAB!$1:$52,TAB!$60:$60,TAB!#REF!,TAB!#REF!,TAB!#REF!,TAB!#REF!,TAB!#REF!,TAB!#REF!,TAB!#REF!,TAB!#REF!,TAB!#REF!,TAB!#REF!,TAB!#REF!,TAB!#REF!,TAB!#REF!</definedName>
    <definedName name="Z_E6166F6C_E0FE_11D1_B211_444553540000_.wvu.Cols" localSheetId="0" hidden="1">TAB!$F:$AD</definedName>
    <definedName name="Z_E6166F6C_E0FE_11D1_B211_444553540000_.wvu.Rows" localSheetId="0" hidden="1">TAB!$1:$52,TAB!$60:$60,TAB!#REF!,TAB!#REF!,TAB!#REF!,TAB!#REF!,TAB!#REF!,TAB!#REF!,TAB!#REF!,TAB!#REF!,TAB!#REF!,TAB!#REF!,TAB!#REF!,TAB!#REF!,TAB!#REF!</definedName>
    <definedName name="Z_E6166F6D_E0FE_11D1_B211_444553540000_.wvu.Cols" localSheetId="0" hidden="1">TAB!$F:$AB,TAB!$AF:$AG</definedName>
    <definedName name="Z_E6166F6D_E0FE_11D1_B211_444553540000_.wvu.Rows" localSheetId="0" hidden="1">TAB!$1:$52,TAB!$60:$60,TAB!#REF!,TAB!#REF!,TAB!#REF!,TAB!#REF!,TAB!#REF!,TAB!#REF!,TAB!#REF!,TAB!#REF!,TAB!#REF!,TAB!#REF!,TAB!#REF!,TAB!#REF!,TAB!#REF!</definedName>
    <definedName name="Z_E6166F6E_E0FE_11D1_B211_444553540000_.wvu.Cols" localSheetId="0" hidden="1">TAB!$F:$AB,TAB!$AD:$AD,TAB!$AF:$AG</definedName>
    <definedName name="Z_E6166F6E_E0FE_11D1_B211_444553540000_.wvu.Rows" localSheetId="0" hidden="1">TAB!$1:$52,TAB!$60:$60,TAB!#REF!,TAB!#REF!,TAB!#REF!,TAB!#REF!,TAB!#REF!,TAB!#REF!,TAB!#REF!,TAB!#REF!,TAB!#REF!,TAB!#REF!,TAB!#REF!,TAB!#REF!,TAB!#REF!</definedName>
    <definedName name="Z_E6166F6F_E0FE_11D1_B211_444553540000_.wvu.Cols" localSheetId="0" hidden="1">TAB!$F:$AB</definedName>
    <definedName name="Z_E6166F6F_E0FE_11D1_B211_444553540000_.wvu.Rows" localSheetId="0" hidden="1">TAB!$1:$52,TAB!$60:$60,TAB!#REF!,TAB!#REF!,TAB!#REF!,TAB!#REF!,TAB!#REF!,TAB!#REF!,TAB!#REF!,TAB!#REF!,TAB!#REF!,TAB!#REF!,TAB!#REF!,TAB!#REF!,TAB!#REF!</definedName>
    <definedName name="Z_E6166F70_E0FE_11D1_B211_444553540000_.wvu.Rows" localSheetId="0" hidden="1">TAB!$1:$49</definedName>
    <definedName name="Z_E6166F71_E0FE_11D1_B211_444553540000_.wvu.Cols" localSheetId="0" hidden="1">TAB!$X:$AG</definedName>
    <definedName name="Z_E6166F71_E0FE_11D1_B211_444553540000_.wvu.Rows" localSheetId="0" hidden="1">TAB!$1:$49</definedName>
    <definedName name="Z_E6166F72_E0FE_11D1_B211_444553540000_.wvu.Rows" localSheetId="0" hidden="1">TAB!$1:$52,TAB!$60:$60,TAB!#REF!,TAB!#REF!,TAB!#REF!,TAB!#REF!,TAB!#REF!,TAB!#REF!,TAB!#REF!,TAB!#REF!,TAB!#REF!,TAB!#REF!,TAB!#REF!,TAB!#REF!,TAB!#REF!</definedName>
    <definedName name="Z_E6166F73_E0FE_11D1_B211_444553540000_.wvu.Cols" localSheetId="0" hidden="1">TAB!$A:$D,TAB!$F:$AD</definedName>
    <definedName name="Z_E6166F73_E0FE_11D1_B211_444553540000_.wvu.Rows" localSheetId="0" hidden="1">TAB!$1:$52,TAB!$60:$60,TAB!#REF!,TAB!#REF!,TAB!#REF!,TAB!#REF!,TAB!#REF!,TAB!#REF!,TAB!#REF!,TAB!#REF!,TAB!#REF!,TAB!#REF!,TAB!#REF!,TAB!#REF!,TAB!#REF!</definedName>
    <definedName name="Z_E6166F74_E0FE_11D1_B211_444553540000_.wvu.Cols" localSheetId="0" hidden="1">TAB!$A:$D,TAB!$F:$AB,TAB!$AF:$AG</definedName>
    <definedName name="Z_E6166F74_E0FE_11D1_B211_444553540000_.wvu.Rows" localSheetId="0" hidden="1">TAB!$1:$52,TAB!$60:$60,TAB!#REF!,TAB!#REF!,TAB!#REF!,TAB!#REF!,TAB!#REF!,TAB!#REF!,TAB!#REF!,TAB!#REF!,TAB!#REF!,TAB!#REF!,TAB!#REF!,TAB!#REF!,TAB!#REF!</definedName>
    <definedName name="Z_E6166F75_E0FE_11D1_B211_444553540000_.wvu.Cols" localSheetId="0" hidden="1">TAB!$A:$D,TAB!$F:$AB,TAB!$AD:$AD,TAB!$AF:$AG</definedName>
    <definedName name="Z_E6166F75_E0FE_11D1_B211_444553540000_.wvu.Rows" localSheetId="0" hidden="1">TAB!$1:$52,TAB!$60:$60,TAB!#REF!,TAB!#REF!,TAB!#REF!,TAB!#REF!,TAB!#REF!,TAB!#REF!,TAB!#REF!,TAB!#REF!,TAB!#REF!,TAB!#REF!,TAB!#REF!,TAB!#REF!,TAB!#REF!</definedName>
    <definedName name="Z_E6166F76_E0FE_11D1_B211_444553540000_.wvu.Cols" localSheetId="0" hidden="1">TAB!$A:$D,TAB!$F:$AB</definedName>
    <definedName name="Z_E6166F76_E0FE_11D1_B211_444553540000_.wvu.Rows" localSheetId="0" hidden="1">TAB!$1:$52,TAB!$60:$60,TAB!#REF!,TAB!#REF!,TAB!#REF!,TAB!#REF!,TAB!#REF!,TAB!#REF!,TAB!#REF!,TAB!#REF!,TAB!#REF!,TAB!#REF!,TAB!#REF!,TAB!#REF!,TAB!#REF!</definedName>
    <definedName name="Z_E6166FD5_E0FE_11D1_B211_444553540000_.wvu.Cols" localSheetId="0" hidden="1">TAB!$F:$AB,TAB!$AD:$AD,TAB!$AG:$AG</definedName>
    <definedName name="Z_E6166FD5_E0FE_11D1_B211_444553540000_.wvu.Rows" localSheetId="0" hidden="1">TAB!$1:$52,TAB!$60:$60,TAB!#REF!,TAB!#REF!,TAB!#REF!,TAB!#REF!,TAB!#REF!,TAB!#REF!,TAB!#REF!,TAB!#REF!,TAB!#REF!,TAB!#REF!,TAB!#REF!,TAB!#REF!,TAB!#REF!</definedName>
    <definedName name="Z_E6166FD6_E0FE_11D1_B211_444553540000_.wvu.Cols" localSheetId="0" hidden="1">TAB!$F:$AD</definedName>
    <definedName name="Z_E6166FD6_E0FE_11D1_B211_444553540000_.wvu.Rows" localSheetId="0" hidden="1">TAB!$1:$52,TAB!$60:$60,TAB!#REF!,TAB!#REF!,TAB!#REF!,TAB!#REF!,TAB!#REF!,TAB!#REF!,TAB!#REF!,TAB!#REF!,TAB!#REF!,TAB!#REF!,TAB!#REF!,TAB!#REF!,TAB!#REF!</definedName>
    <definedName name="Z_E6166FD7_E0FE_11D1_B211_444553540000_.wvu.Cols" localSheetId="0" hidden="1">TAB!$F:$AB,TAB!$AF:$AG</definedName>
    <definedName name="Z_E6166FD7_E0FE_11D1_B211_444553540000_.wvu.Rows" localSheetId="0" hidden="1">TAB!$1:$52,TAB!$60:$60,TAB!#REF!,TAB!#REF!,TAB!#REF!,TAB!#REF!,TAB!#REF!,TAB!#REF!,TAB!#REF!,TAB!#REF!,TAB!#REF!,TAB!#REF!,TAB!#REF!,TAB!#REF!,TAB!#REF!</definedName>
    <definedName name="Z_E6166FD8_E0FE_11D1_B211_444553540000_.wvu.Cols" localSheetId="0" hidden="1">TAB!$F:$AB,TAB!$AD:$AD,TAB!$AF:$AG</definedName>
    <definedName name="Z_E6166FD8_E0FE_11D1_B211_444553540000_.wvu.Rows" localSheetId="0" hidden="1">TAB!$1:$52,TAB!$60:$60,TAB!#REF!,TAB!#REF!,TAB!#REF!,TAB!#REF!,TAB!#REF!,TAB!#REF!,TAB!#REF!,TAB!#REF!,TAB!#REF!,TAB!#REF!,TAB!#REF!,TAB!#REF!,TAB!#REF!</definedName>
    <definedName name="Z_E6166FD9_E0FE_11D1_B211_444553540000_.wvu.Cols" localSheetId="0" hidden="1">TAB!$F:$AB</definedName>
    <definedName name="Z_E6166FD9_E0FE_11D1_B211_444553540000_.wvu.Rows" localSheetId="0" hidden="1">TAB!$1:$52,TAB!$60:$60,TAB!#REF!,TAB!#REF!,TAB!#REF!,TAB!#REF!,TAB!#REF!,TAB!#REF!,TAB!#REF!,TAB!#REF!,TAB!#REF!,TAB!#REF!,TAB!#REF!,TAB!#REF!,TAB!#REF!</definedName>
    <definedName name="Z_E6166FDA_E0FE_11D1_B211_444553540000_.wvu.Rows" localSheetId="0" hidden="1">TAB!$1:$49</definedName>
    <definedName name="Z_E6166FDB_E0FE_11D1_B211_444553540000_.wvu.Cols" localSheetId="0" hidden="1">TAB!$X:$AG</definedName>
    <definedName name="Z_E6166FDB_E0FE_11D1_B211_444553540000_.wvu.Rows" localSheetId="0" hidden="1">TAB!$1:$49</definedName>
    <definedName name="Z_E6166FDC_E0FE_11D1_B211_444553540000_.wvu.Rows" localSheetId="0" hidden="1">TAB!$1:$52,TAB!$60:$60,TAB!#REF!,TAB!#REF!,TAB!#REF!,TAB!#REF!,TAB!#REF!,TAB!#REF!,TAB!#REF!,TAB!#REF!,TAB!#REF!,TAB!#REF!,TAB!#REF!,TAB!#REF!,TAB!#REF!</definedName>
    <definedName name="Z_E6166FDD_E0FE_11D1_B211_444553540000_.wvu.Cols" localSheetId="0" hidden="1">TAB!$A:$D,TAB!$F:$AD</definedName>
    <definedName name="Z_E6166FDD_E0FE_11D1_B211_444553540000_.wvu.Rows" localSheetId="0" hidden="1">TAB!$1:$52,TAB!$60:$60,TAB!#REF!,TAB!#REF!,TAB!#REF!,TAB!#REF!,TAB!#REF!,TAB!#REF!,TAB!#REF!,TAB!#REF!,TAB!#REF!,TAB!#REF!,TAB!#REF!,TAB!#REF!,TAB!#REF!</definedName>
    <definedName name="Z_E6166FDE_E0FE_11D1_B211_444553540000_.wvu.Cols" localSheetId="0" hidden="1">TAB!$A:$D,TAB!$F:$AB,TAB!$AF:$AG</definedName>
    <definedName name="Z_E6166FDE_E0FE_11D1_B211_444553540000_.wvu.Rows" localSheetId="0" hidden="1">TAB!$1:$52,TAB!$60:$60,TAB!#REF!,TAB!#REF!,TAB!#REF!,TAB!#REF!,TAB!#REF!,TAB!#REF!,TAB!#REF!,TAB!#REF!,TAB!#REF!,TAB!#REF!,TAB!#REF!,TAB!#REF!,TAB!#REF!</definedName>
    <definedName name="Z_E6166FDF_E0FE_11D1_B211_444553540000_.wvu.Cols" localSheetId="0" hidden="1">TAB!$A:$D,TAB!$F:$AB,TAB!$AD:$AD,TAB!$AF:$AG</definedName>
    <definedName name="Z_E6166FDF_E0FE_11D1_B211_444553540000_.wvu.Rows" localSheetId="0" hidden="1">TAB!$1:$52,TAB!$60:$60,TAB!#REF!,TAB!#REF!,TAB!#REF!,TAB!#REF!,TAB!#REF!,TAB!#REF!,TAB!#REF!,TAB!#REF!,TAB!#REF!,TAB!#REF!,TAB!#REF!,TAB!#REF!,TAB!#REF!</definedName>
    <definedName name="Z_E6166FE0_E0FE_11D1_B211_444553540000_.wvu.Cols" localSheetId="0" hidden="1">TAB!$A:$D,TAB!$F:$AB</definedName>
    <definedName name="Z_E6166FE0_E0FE_11D1_B211_444553540000_.wvu.Rows" localSheetId="0" hidden="1">TAB!$1:$52,TAB!$60:$60,TAB!#REF!,TAB!#REF!,TAB!#REF!,TAB!#REF!,TAB!#REF!,TAB!#REF!,TAB!#REF!,TAB!#REF!,TAB!#REF!,TAB!#REF!,TAB!#REF!,TAB!#REF!,TAB!#REF!</definedName>
  </definedNames>
  <calcPr calcId="191029" fullCalcOnLoad="1"/>
  <customWorkbookViews>
    <customWorkbookView name="teamtotal (TAB)" guid="{A99C562C-077C-11D2-8F6F-0080C8887D4C}" maximized="1" xWindow="2" yWindow="6" windowWidth="634" windowHeight="325" activeSheetId="1"/>
    <customWorkbookView name="teamswine (TAB)" guid="{A99C562B-077C-11D2-8F6F-0080C8887D4C}" maximized="1" xWindow="2" yWindow="6" windowWidth="634" windowHeight="325" activeSheetId="1"/>
    <customWorkbookView name="teamsheep (TAB)" guid="{A99C562A-077C-11D2-8F6F-0080C8887D4C}" maximized="1" xWindow="2" yWindow="6" windowWidth="634" windowHeight="325" activeSheetId="1"/>
    <customWorkbookView name="teamover (TAB)" guid="{A99C5629-077C-11D2-8F6F-0080C8887D4C}" maximized="1" xWindow="2" yWindow="6" windowWidth="634" windowHeight="325" activeSheetId="1"/>
    <customWorkbookView name="teambeef (TAB)" guid="{A99C5628-077C-11D2-8F6F-0080C8887D4C}" maximized="1" xWindow="2" yWindow="6" windowWidth="634" windowHeight="325" activeSheetId="1"/>
    <customWorkbookView name="placings (TAB)" guid="{A99C5627-077C-11D2-8F6F-0080C8887D4C}" maximized="1" xWindow="2" yWindow="6" windowWidth="634" windowHeight="325" activeSheetId="1"/>
    <customWorkbookView name="notop (TAB)" guid="{A99C5626-077C-11D2-8F6F-0080C8887D4C}" maximized="1" xWindow="2" yWindow="6" windowWidth="634" windowHeight="325" activeSheetId="1"/>
    <customWorkbookView name="indtotal (TAB)" guid="{A99C5625-077C-11D2-8F6F-0080C8887D4C}" maximized="1" xWindow="2" yWindow="6" windowWidth="634" windowHeight="325" activeSheetId="1"/>
    <customWorkbookView name="indswine (TAB)" guid="{A99C5624-077C-11D2-8F6F-0080C8887D4C}" maximized="1" xWindow="2" yWindow="6" windowWidth="634" windowHeight="325" activeSheetId="1"/>
    <customWorkbookView name="indsheep (TAB)" guid="{A99C5623-077C-11D2-8F6F-0080C8887D4C}" maximized="1" xWindow="2" yWindow="6" windowWidth="634" windowHeight="325" activeSheetId="1"/>
    <customWorkbookView name="indover (TAB)" guid="{A99C5622-077C-11D2-8F6F-0080C8887D4C}" maximized="1" xWindow="2" yWindow="6" windowWidth="634" windowHeight="325" activeSheetId="1"/>
    <customWorkbookView name="indbeef (TAB)" guid="{A99C5621-077C-11D2-8F6F-0080C8887D4C}" maximized="1" xWindow="2" yWindow="6" windowWidth="634" windowHeight="325" activeSheetId="1"/>
    <customWorkbookView name="all (TAB)" guid="{A99C5620-077C-11D2-8F6F-0080C8887D4C}" maximized="1" xWindow="2" yWindow="6" windowWidth="634" windowHeight="3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H2" i="1"/>
  <c r="J2" i="1"/>
  <c r="K2" i="1"/>
  <c r="M2" i="1"/>
  <c r="N2" i="1"/>
  <c r="P2" i="1"/>
  <c r="Q2" i="1"/>
  <c r="S2" i="1"/>
  <c r="T2" i="1"/>
  <c r="V2" i="1"/>
  <c r="W2" i="1"/>
  <c r="G3" i="1"/>
  <c r="G4" i="1" s="1"/>
  <c r="H3" i="1"/>
  <c r="H4" i="1" s="1"/>
  <c r="J3" i="1"/>
  <c r="J4" i="1" s="1"/>
  <c r="K3" i="1"/>
  <c r="K12" i="1" s="1"/>
  <c r="M3" i="1"/>
  <c r="N3" i="1"/>
  <c r="P3" i="1"/>
  <c r="Q3" i="1"/>
  <c r="S3" i="1"/>
  <c r="T3" i="1"/>
  <c r="T10" i="1" s="1"/>
  <c r="V3" i="1"/>
  <c r="V4" i="1" s="1"/>
  <c r="W3" i="1"/>
  <c r="W4" i="1" s="1"/>
  <c r="M4" i="1"/>
  <c r="N4" i="1"/>
  <c r="N14" i="1" s="1"/>
  <c r="P4" i="1"/>
  <c r="Q4" i="1"/>
  <c r="S4" i="1"/>
  <c r="G5" i="1"/>
  <c r="H5" i="1"/>
  <c r="J5" i="1"/>
  <c r="K5" i="1"/>
  <c r="M5" i="1"/>
  <c r="N5" i="1"/>
  <c r="P5" i="1"/>
  <c r="Q5" i="1"/>
  <c r="S5" i="1"/>
  <c r="T5" i="1"/>
  <c r="T12" i="1" s="1"/>
  <c r="V5" i="1"/>
  <c r="W5" i="1"/>
  <c r="G6" i="1"/>
  <c r="H6" i="1"/>
  <c r="J6" i="1"/>
  <c r="K6" i="1"/>
  <c r="M6" i="1"/>
  <c r="N6" i="1"/>
  <c r="N7" i="1" s="1"/>
  <c r="N12" i="1" s="1"/>
  <c r="P6" i="1"/>
  <c r="Q6" i="1"/>
  <c r="Q7" i="1" s="1"/>
  <c r="Q11" i="1" s="1"/>
  <c r="S6" i="1"/>
  <c r="T6" i="1"/>
  <c r="V6" i="1"/>
  <c r="W6" i="1"/>
  <c r="G7" i="1"/>
  <c r="H7" i="1"/>
  <c r="J7" i="1"/>
  <c r="K7" i="1"/>
  <c r="M7" i="1"/>
  <c r="P7" i="1"/>
  <c r="S7" i="1"/>
  <c r="T7" i="1"/>
  <c r="T15" i="1" s="1"/>
  <c r="V7" i="1"/>
  <c r="W7" i="1"/>
  <c r="G8" i="1"/>
  <c r="H8" i="1"/>
  <c r="J8" i="1"/>
  <c r="K8" i="1"/>
  <c r="M8" i="1"/>
  <c r="N8" i="1"/>
  <c r="N18" i="1" s="1"/>
  <c r="P8" i="1"/>
  <c r="Q8" i="1"/>
  <c r="Q21" i="1" s="1"/>
  <c r="S8" i="1"/>
  <c r="T8" i="1"/>
  <c r="V8" i="1"/>
  <c r="W8" i="1"/>
  <c r="N10" i="1"/>
  <c r="Q10" i="1"/>
  <c r="N13" i="1"/>
  <c r="Q13" i="1"/>
  <c r="T13" i="1"/>
  <c r="Q14" i="1"/>
  <c r="T14" i="1"/>
  <c r="N15" i="1"/>
  <c r="Q15" i="1"/>
  <c r="N16" i="1"/>
  <c r="Q16" i="1"/>
  <c r="T16" i="1"/>
  <c r="N17" i="1"/>
  <c r="Q17" i="1"/>
  <c r="T17" i="1"/>
  <c r="Q18" i="1"/>
  <c r="T18" i="1"/>
  <c r="N19" i="1"/>
  <c r="Q19" i="1"/>
  <c r="T19" i="1"/>
  <c r="N20" i="1"/>
  <c r="Q20" i="1"/>
  <c r="T20" i="1"/>
  <c r="W20" i="1"/>
  <c r="N21" i="1"/>
  <c r="T21" i="1"/>
  <c r="G62" i="1"/>
  <c r="J62" i="1"/>
  <c r="M62" i="1"/>
  <c r="P62" i="1"/>
  <c r="S62" i="1"/>
  <c r="V62" i="1"/>
  <c r="AD62" i="1"/>
  <c r="AE62" i="1"/>
  <c r="G63" i="1"/>
  <c r="J63" i="1"/>
  <c r="M63" i="1"/>
  <c r="P63" i="1"/>
  <c r="S63" i="1"/>
  <c r="V63" i="1"/>
  <c r="AD63" i="1"/>
  <c r="AE63" i="1"/>
  <c r="G65" i="1"/>
  <c r="J65" i="1"/>
  <c r="M65" i="1"/>
  <c r="P65" i="1"/>
  <c r="S65" i="1"/>
  <c r="V65" i="1"/>
  <c r="AD65" i="1"/>
  <c r="AD69" i="1" s="1"/>
  <c r="AE65" i="1"/>
  <c r="G66" i="1"/>
  <c r="J66" i="1"/>
  <c r="M66" i="1"/>
  <c r="P66" i="1"/>
  <c r="S66" i="1"/>
  <c r="V66" i="1"/>
  <c r="AD66" i="1"/>
  <c r="AE66" i="1"/>
  <c r="G67" i="1"/>
  <c r="J67" i="1"/>
  <c r="M67" i="1"/>
  <c r="P67" i="1"/>
  <c r="S67" i="1"/>
  <c r="AD67" i="1"/>
  <c r="AE67" i="1"/>
  <c r="G68" i="1"/>
  <c r="H68" i="1"/>
  <c r="J68" i="1"/>
  <c r="K68" i="1"/>
  <c r="M68" i="1"/>
  <c r="N68" i="1"/>
  <c r="P68" i="1"/>
  <c r="Q68" i="1"/>
  <c r="S68" i="1"/>
  <c r="T68" i="1"/>
  <c r="V68" i="1"/>
  <c r="W68" i="1"/>
  <c r="AD68" i="1"/>
  <c r="AE68" i="1"/>
  <c r="AE69" i="1"/>
  <c r="G71" i="1"/>
  <c r="J71" i="1"/>
  <c r="M71" i="1"/>
  <c r="P71" i="1"/>
  <c r="S71" i="1"/>
  <c r="V71" i="1"/>
  <c r="AD71" i="1"/>
  <c r="AE71" i="1"/>
  <c r="G72" i="1"/>
  <c r="J72" i="1"/>
  <c r="M72" i="1"/>
  <c r="P72" i="1"/>
  <c r="S72" i="1"/>
  <c r="V72" i="1"/>
  <c r="AD72" i="1"/>
  <c r="AE72" i="1"/>
  <c r="G73" i="1"/>
  <c r="J73" i="1"/>
  <c r="M73" i="1"/>
  <c r="P73" i="1"/>
  <c r="S73" i="1"/>
  <c r="V73" i="1"/>
  <c r="AD73" i="1"/>
  <c r="AE73" i="1"/>
  <c r="G74" i="1"/>
  <c r="J74" i="1"/>
  <c r="M74" i="1"/>
  <c r="P74" i="1"/>
  <c r="S74" i="1"/>
  <c r="V74" i="1"/>
  <c r="AD74" i="1"/>
  <c r="AE74" i="1"/>
  <c r="AD75" i="1"/>
  <c r="AE75" i="1"/>
  <c r="G77" i="1"/>
  <c r="H77" i="1"/>
  <c r="J77" i="1"/>
  <c r="K77" i="1"/>
  <c r="M77" i="1"/>
  <c r="N77" i="1"/>
  <c r="AF77" i="1" s="1"/>
  <c r="P77" i="1"/>
  <c r="Q77" i="1" s="1"/>
  <c r="S77" i="1"/>
  <c r="T77" i="1"/>
  <c r="V77" i="1"/>
  <c r="W77" i="1"/>
  <c r="AD77" i="1"/>
  <c r="AE77" i="1"/>
  <c r="G78" i="1"/>
  <c r="J78" i="1"/>
  <c r="M78" i="1"/>
  <c r="P78" i="1"/>
  <c r="S78" i="1"/>
  <c r="V78" i="1"/>
  <c r="AD78" i="1"/>
  <c r="AE78" i="1"/>
  <c r="G79" i="1"/>
  <c r="J79" i="1"/>
  <c r="M79" i="1"/>
  <c r="P79" i="1"/>
  <c r="S79" i="1"/>
  <c r="V79" i="1"/>
  <c r="AD79" i="1"/>
  <c r="AE79" i="1"/>
  <c r="G80" i="1"/>
  <c r="J80" i="1"/>
  <c r="M80" i="1"/>
  <c r="P80" i="1"/>
  <c r="S80" i="1"/>
  <c r="V80" i="1"/>
  <c r="AD80" i="1"/>
  <c r="AE80" i="1"/>
  <c r="AD81" i="1"/>
  <c r="G83" i="1"/>
  <c r="J83" i="1"/>
  <c r="M83" i="1"/>
  <c r="P83" i="1"/>
  <c r="S83" i="1"/>
  <c r="V83" i="1"/>
  <c r="AD83" i="1"/>
  <c r="AE83" i="1"/>
  <c r="G84" i="1"/>
  <c r="J84" i="1"/>
  <c r="P84" i="1"/>
  <c r="S84" i="1"/>
  <c r="V84" i="1"/>
  <c r="AD84" i="1"/>
  <c r="AE84" i="1"/>
  <c r="AE87" i="1" s="1"/>
  <c r="G85" i="1"/>
  <c r="J85" i="1"/>
  <c r="M85" i="1"/>
  <c r="P85" i="1"/>
  <c r="S85" i="1"/>
  <c r="V85" i="1"/>
  <c r="AD85" i="1"/>
  <c r="AE85" i="1"/>
  <c r="G86" i="1"/>
  <c r="J86" i="1"/>
  <c r="M86" i="1"/>
  <c r="P86" i="1"/>
  <c r="S86" i="1"/>
  <c r="V86" i="1"/>
  <c r="AD86" i="1"/>
  <c r="AE86" i="1"/>
  <c r="G89" i="1"/>
  <c r="J89" i="1"/>
  <c r="M89" i="1"/>
  <c r="P89" i="1"/>
  <c r="S89" i="1"/>
  <c r="V89" i="1"/>
  <c r="AD89" i="1"/>
  <c r="AE89" i="1"/>
  <c r="AE93" i="1" s="1"/>
  <c r="G90" i="1"/>
  <c r="J90" i="1"/>
  <c r="M90" i="1"/>
  <c r="P90" i="1"/>
  <c r="S90" i="1"/>
  <c r="V90" i="1"/>
  <c r="AD90" i="1"/>
  <c r="AE90" i="1"/>
  <c r="G91" i="1"/>
  <c r="J91" i="1"/>
  <c r="M91" i="1"/>
  <c r="P91" i="1"/>
  <c r="S91" i="1"/>
  <c r="V91" i="1"/>
  <c r="AD91" i="1"/>
  <c r="AE91" i="1"/>
  <c r="G92" i="1"/>
  <c r="J92" i="1"/>
  <c r="M92" i="1"/>
  <c r="P92" i="1"/>
  <c r="S92" i="1"/>
  <c r="V92" i="1"/>
  <c r="AD92" i="1"/>
  <c r="AE92" i="1"/>
  <c r="AD93" i="1"/>
  <c r="G95" i="1"/>
  <c r="J95" i="1"/>
  <c r="M95" i="1"/>
  <c r="P95" i="1"/>
  <c r="S95" i="1"/>
  <c r="V95" i="1"/>
  <c r="AD95" i="1"/>
  <c r="AE95" i="1"/>
  <c r="G97" i="1"/>
  <c r="J97" i="1"/>
  <c r="M97" i="1"/>
  <c r="P97" i="1"/>
  <c r="S97" i="1"/>
  <c r="V97" i="1"/>
  <c r="AD97" i="1"/>
  <c r="AE97" i="1"/>
  <c r="AE101" i="1" s="1"/>
  <c r="G98" i="1"/>
  <c r="J98" i="1"/>
  <c r="M98" i="1"/>
  <c r="P98" i="1"/>
  <c r="S98" i="1"/>
  <c r="V98" i="1"/>
  <c r="AD98" i="1"/>
  <c r="AE98" i="1"/>
  <c r="G99" i="1"/>
  <c r="J99" i="1"/>
  <c r="M99" i="1"/>
  <c r="P99" i="1"/>
  <c r="S99" i="1"/>
  <c r="V99" i="1"/>
  <c r="AD99" i="1"/>
  <c r="AE99" i="1"/>
  <c r="G100" i="1"/>
  <c r="H100" i="1" s="1"/>
  <c r="AF100" i="1" s="1"/>
  <c r="J100" i="1"/>
  <c r="K100" i="1" s="1"/>
  <c r="M100" i="1"/>
  <c r="N100" i="1" s="1"/>
  <c r="P100" i="1"/>
  <c r="Q100" i="1" s="1"/>
  <c r="S100" i="1"/>
  <c r="T100" i="1"/>
  <c r="V100" i="1"/>
  <c r="W100" i="1" s="1"/>
  <c r="AD100" i="1"/>
  <c r="AE100" i="1"/>
  <c r="AD101" i="1"/>
  <c r="G103" i="1"/>
  <c r="J103" i="1"/>
  <c r="M103" i="1"/>
  <c r="P103" i="1"/>
  <c r="S103" i="1"/>
  <c r="V103" i="1"/>
  <c r="AD103" i="1"/>
  <c r="AD107" i="1" s="1"/>
  <c r="AE103" i="1"/>
  <c r="G104" i="1"/>
  <c r="J104" i="1"/>
  <c r="M104" i="1"/>
  <c r="P104" i="1"/>
  <c r="S104" i="1"/>
  <c r="V104" i="1"/>
  <c r="AD104" i="1"/>
  <c r="AE104" i="1"/>
  <c r="J105" i="1"/>
  <c r="M105" i="1"/>
  <c r="P105" i="1"/>
  <c r="S105" i="1"/>
  <c r="V105" i="1"/>
  <c r="AD105" i="1"/>
  <c r="AE105" i="1"/>
  <c r="G106" i="1"/>
  <c r="H106" i="1" s="1"/>
  <c r="AF106" i="1" s="1"/>
  <c r="AG106" i="1" s="1"/>
  <c r="J106" i="1"/>
  <c r="K106" i="1"/>
  <c r="M106" i="1"/>
  <c r="N106" i="1"/>
  <c r="P106" i="1"/>
  <c r="Q106" i="1"/>
  <c r="S106" i="1"/>
  <c r="T106" i="1" s="1"/>
  <c r="V106" i="1"/>
  <c r="W106" i="1"/>
  <c r="AD106" i="1"/>
  <c r="AE106" i="1"/>
  <c r="AE107" i="1"/>
  <c r="G109" i="1"/>
  <c r="J109" i="1"/>
  <c r="M109" i="1"/>
  <c r="P109" i="1"/>
  <c r="S109" i="1"/>
  <c r="V109" i="1"/>
  <c r="AD109" i="1"/>
  <c r="AE109" i="1"/>
  <c r="G110" i="1"/>
  <c r="J110" i="1"/>
  <c r="M110" i="1"/>
  <c r="P110" i="1"/>
  <c r="S110" i="1"/>
  <c r="V110" i="1"/>
  <c r="AD110" i="1"/>
  <c r="AE110" i="1"/>
  <c r="G111" i="1"/>
  <c r="J111" i="1"/>
  <c r="M111" i="1"/>
  <c r="P111" i="1"/>
  <c r="S111" i="1"/>
  <c r="V111" i="1"/>
  <c r="AD111" i="1"/>
  <c r="AE111" i="1"/>
  <c r="G112" i="1"/>
  <c r="J112" i="1"/>
  <c r="M112" i="1"/>
  <c r="P112" i="1"/>
  <c r="S112" i="1"/>
  <c r="V112" i="1"/>
  <c r="AD112" i="1"/>
  <c r="AE112" i="1"/>
  <c r="AD113" i="1"/>
  <c r="AE113" i="1"/>
  <c r="G115" i="1"/>
  <c r="J115" i="1"/>
  <c r="M115" i="1"/>
  <c r="P115" i="1"/>
  <c r="S115" i="1"/>
  <c r="V115" i="1"/>
  <c r="AD115" i="1"/>
  <c r="AE115" i="1"/>
  <c r="G117" i="1"/>
  <c r="J117" i="1"/>
  <c r="M117" i="1"/>
  <c r="P117" i="1"/>
  <c r="S117" i="1"/>
  <c r="V117" i="1"/>
  <c r="AD117" i="1"/>
  <c r="AE117" i="1"/>
  <c r="G118" i="1"/>
  <c r="J118" i="1"/>
  <c r="M118" i="1"/>
  <c r="P118" i="1"/>
  <c r="S118" i="1"/>
  <c r="V118" i="1"/>
  <c r="AD118" i="1"/>
  <c r="AE118" i="1"/>
  <c r="G119" i="1"/>
  <c r="J119" i="1"/>
  <c r="M119" i="1"/>
  <c r="P119" i="1"/>
  <c r="S119" i="1"/>
  <c r="AD119" i="1"/>
  <c r="AE119" i="1"/>
  <c r="G120" i="1"/>
  <c r="H120" i="1" s="1"/>
  <c r="J120" i="1"/>
  <c r="K120" i="1" s="1"/>
  <c r="M120" i="1"/>
  <c r="N120" i="1"/>
  <c r="AF120" i="1" s="1"/>
  <c r="AG120" i="1" s="1"/>
  <c r="P120" i="1"/>
  <c r="Q120" i="1"/>
  <c r="S120" i="1"/>
  <c r="T120" i="1" s="1"/>
  <c r="V120" i="1"/>
  <c r="W120" i="1" s="1"/>
  <c r="AD120" i="1"/>
  <c r="AE120" i="1"/>
  <c r="AD121" i="1"/>
  <c r="G124" i="1"/>
  <c r="J124" i="1"/>
  <c r="M124" i="1"/>
  <c r="P124" i="1"/>
  <c r="S124" i="1"/>
  <c r="V124" i="1"/>
  <c r="AD124" i="1"/>
  <c r="AE124" i="1"/>
  <c r="G125" i="1"/>
  <c r="J125" i="1"/>
  <c r="M125" i="1"/>
  <c r="P125" i="1"/>
  <c r="S125" i="1"/>
  <c r="V125" i="1"/>
  <c r="AD125" i="1"/>
  <c r="AD128" i="1" s="1"/>
  <c r="AE125" i="1"/>
  <c r="G126" i="1"/>
  <c r="J126" i="1"/>
  <c r="M126" i="1"/>
  <c r="P126" i="1"/>
  <c r="S126" i="1"/>
  <c r="T126" i="1"/>
  <c r="V126" i="1"/>
  <c r="AD126" i="1"/>
  <c r="AE126" i="1"/>
  <c r="G127" i="1"/>
  <c r="H127" i="1"/>
  <c r="J127" i="1"/>
  <c r="K127" i="1"/>
  <c r="M127" i="1"/>
  <c r="N127" i="1" s="1"/>
  <c r="P127" i="1"/>
  <c r="Q127" i="1" s="1"/>
  <c r="S127" i="1"/>
  <c r="T127" i="1"/>
  <c r="V127" i="1"/>
  <c r="W127" i="1"/>
  <c r="AD127" i="1"/>
  <c r="AE127" i="1"/>
  <c r="AE128" i="1"/>
  <c r="G130" i="1"/>
  <c r="J130" i="1"/>
  <c r="M130" i="1"/>
  <c r="P130" i="1"/>
  <c r="S130" i="1"/>
  <c r="V130" i="1"/>
  <c r="AD130" i="1"/>
  <c r="AD134" i="1" s="1"/>
  <c r="AE130" i="1"/>
  <c r="G131" i="1"/>
  <c r="J131" i="1"/>
  <c r="M131" i="1"/>
  <c r="P131" i="1"/>
  <c r="S131" i="1"/>
  <c r="V131" i="1"/>
  <c r="AD131" i="1"/>
  <c r="AE131" i="1"/>
  <c r="G132" i="1"/>
  <c r="J132" i="1"/>
  <c r="M132" i="1"/>
  <c r="P132" i="1"/>
  <c r="S132" i="1"/>
  <c r="V132" i="1"/>
  <c r="AD132" i="1"/>
  <c r="AE132" i="1"/>
  <c r="G133" i="1"/>
  <c r="H133" i="1"/>
  <c r="J133" i="1"/>
  <c r="K133" i="1" s="1"/>
  <c r="M133" i="1"/>
  <c r="N133" i="1" s="1"/>
  <c r="P133" i="1"/>
  <c r="Q133" i="1"/>
  <c r="S133" i="1"/>
  <c r="T133" i="1"/>
  <c r="V133" i="1"/>
  <c r="W133" i="1" s="1"/>
  <c r="AD133" i="1"/>
  <c r="AE133" i="1"/>
  <c r="AE134" i="1"/>
  <c r="G136" i="1"/>
  <c r="J136" i="1"/>
  <c r="M136" i="1"/>
  <c r="P136" i="1"/>
  <c r="S136" i="1"/>
  <c r="V136" i="1"/>
  <c r="AD136" i="1"/>
  <c r="AE136" i="1"/>
  <c r="AE140" i="1" s="1"/>
  <c r="G137" i="1"/>
  <c r="M137" i="1"/>
  <c r="P137" i="1"/>
  <c r="S137" i="1"/>
  <c r="V137" i="1"/>
  <c r="AD137" i="1"/>
  <c r="AE137" i="1"/>
  <c r="G138" i="1"/>
  <c r="J138" i="1"/>
  <c r="M138" i="1"/>
  <c r="P138" i="1"/>
  <c r="S138" i="1"/>
  <c r="AD138" i="1"/>
  <c r="AD140" i="1" s="1"/>
  <c r="AE138" i="1"/>
  <c r="G139" i="1"/>
  <c r="M139" i="1"/>
  <c r="P139" i="1"/>
  <c r="S139" i="1"/>
  <c r="V139" i="1"/>
  <c r="AD139" i="1"/>
  <c r="AE139" i="1"/>
  <c r="G142" i="1"/>
  <c r="J142" i="1"/>
  <c r="M142" i="1"/>
  <c r="P142" i="1"/>
  <c r="S142" i="1"/>
  <c r="V142" i="1"/>
  <c r="AD142" i="1"/>
  <c r="AE142" i="1"/>
  <c r="G143" i="1"/>
  <c r="J143" i="1"/>
  <c r="M143" i="1"/>
  <c r="P143" i="1"/>
  <c r="S143" i="1"/>
  <c r="V143" i="1"/>
  <c r="AD143" i="1"/>
  <c r="AE143" i="1"/>
  <c r="G145" i="1"/>
  <c r="J145" i="1"/>
  <c r="M145" i="1"/>
  <c r="P145" i="1"/>
  <c r="S145" i="1"/>
  <c r="V145" i="1"/>
  <c r="AD145" i="1"/>
  <c r="AE145" i="1"/>
  <c r="G146" i="1"/>
  <c r="J146" i="1"/>
  <c r="M146" i="1"/>
  <c r="P146" i="1"/>
  <c r="S146" i="1"/>
  <c r="V146" i="1"/>
  <c r="AD146" i="1"/>
  <c r="AE146" i="1"/>
  <c r="G147" i="1"/>
  <c r="J147" i="1"/>
  <c r="M147" i="1"/>
  <c r="P147" i="1"/>
  <c r="S147" i="1"/>
  <c r="V147" i="1"/>
  <c r="AD147" i="1"/>
  <c r="AE147" i="1"/>
  <c r="G148" i="1"/>
  <c r="H148" i="1"/>
  <c r="AF148" i="1" s="1"/>
  <c r="AG148" i="1" s="1"/>
  <c r="J148" i="1"/>
  <c r="K148" i="1"/>
  <c r="M148" i="1"/>
  <c r="N148" i="1" s="1"/>
  <c r="P148" i="1"/>
  <c r="Q148" i="1"/>
  <c r="S148" i="1"/>
  <c r="T148" i="1"/>
  <c r="V148" i="1"/>
  <c r="W148" i="1"/>
  <c r="AD148" i="1"/>
  <c r="AE148" i="1"/>
  <c r="AD149" i="1"/>
  <c r="AE149" i="1"/>
  <c r="AF133" i="1" l="1"/>
  <c r="AF127" i="1"/>
  <c r="AG133" i="1"/>
  <c r="AG127" i="1"/>
  <c r="AD87" i="1"/>
  <c r="K16" i="1"/>
  <c r="K20" i="1"/>
  <c r="K11" i="1"/>
  <c r="K15" i="1"/>
  <c r="K19" i="1"/>
  <c r="K14" i="1"/>
  <c r="K18" i="1"/>
  <c r="K13" i="1"/>
  <c r="K17" i="1"/>
  <c r="K21" i="1"/>
  <c r="AE121" i="1"/>
  <c r="AG77" i="1"/>
  <c r="AE81" i="1"/>
  <c r="AF68" i="1"/>
  <c r="AG68" i="1" s="1"/>
  <c r="H12" i="1"/>
  <c r="H16" i="1"/>
  <c r="H20" i="1"/>
  <c r="H11" i="1"/>
  <c r="H15" i="1"/>
  <c r="H10" i="1"/>
  <c r="H14" i="1"/>
  <c r="H18" i="1"/>
  <c r="H13" i="1"/>
  <c r="H17" i="1"/>
  <c r="H21" i="1"/>
  <c r="W10" i="1"/>
  <c r="W14" i="1"/>
  <c r="W18" i="1"/>
  <c r="W13" i="1"/>
  <c r="W17" i="1"/>
  <c r="W21" i="1"/>
  <c r="W12" i="1"/>
  <c r="W16" i="1"/>
  <c r="W11" i="1"/>
  <c r="W15" i="1"/>
  <c r="W19" i="1"/>
  <c r="AG100" i="1"/>
  <c r="Q23" i="1"/>
  <c r="N11" i="1"/>
  <c r="N23" i="1" s="1"/>
  <c r="Q12" i="1"/>
  <c r="K4" i="1"/>
  <c r="K10" i="1" s="1"/>
  <c r="K23" i="1" s="1"/>
  <c r="H19" i="1"/>
  <c r="T4" i="1"/>
  <c r="T11" i="1" s="1"/>
  <c r="T23" i="1" s="1"/>
  <c r="T25" i="1" l="1"/>
  <c r="T30" i="1"/>
  <c r="T24" i="1"/>
  <c r="T27" i="1" s="1"/>
  <c r="K25" i="1"/>
  <c r="K30" i="1"/>
  <c r="K24" i="1"/>
  <c r="K27" i="1" s="1"/>
  <c r="H23" i="1"/>
  <c r="Q25" i="1"/>
  <c r="Q30" i="1"/>
  <c r="Q24" i="1"/>
  <c r="Q118" i="1"/>
  <c r="Q74" i="1"/>
  <c r="N25" i="1"/>
  <c r="N30" i="1"/>
  <c r="N24" i="1"/>
  <c r="W23" i="1"/>
  <c r="K32" i="1" l="1"/>
  <c r="K31" i="1"/>
  <c r="H25" i="1"/>
  <c r="H30" i="1"/>
  <c r="H24" i="1"/>
  <c r="H27" i="1" s="1"/>
  <c r="H119" i="1"/>
  <c r="H131" i="1"/>
  <c r="K37" i="1"/>
  <c r="K38" i="1" s="1"/>
  <c r="K41" i="1" s="1"/>
  <c r="K26" i="1"/>
  <c r="N31" i="1"/>
  <c r="N34" i="1" s="1"/>
  <c r="N32" i="1"/>
  <c r="N26" i="1"/>
  <c r="N37" i="1"/>
  <c r="N146" i="1"/>
  <c r="T44" i="1"/>
  <c r="T28" i="1"/>
  <c r="T125" i="1" s="1"/>
  <c r="N72" i="1"/>
  <c r="N27" i="1"/>
  <c r="K44" i="1"/>
  <c r="K28" i="1"/>
  <c r="Q27" i="1"/>
  <c r="Q99" i="1"/>
  <c r="Q31" i="1"/>
  <c r="Q34" i="1" s="1"/>
  <c r="Q32" i="1"/>
  <c r="Q84" i="1"/>
  <c r="Q79" i="1"/>
  <c r="T32" i="1"/>
  <c r="T31" i="1"/>
  <c r="W25" i="1"/>
  <c r="W30" i="1"/>
  <c r="W24" i="1"/>
  <c r="W27" i="1" s="1"/>
  <c r="Q26" i="1"/>
  <c r="Q37" i="1"/>
  <c r="Q145" i="1"/>
  <c r="Q142" i="1"/>
  <c r="T37" i="1"/>
  <c r="T38" i="1" s="1"/>
  <c r="T26" i="1"/>
  <c r="T137" i="1" s="1"/>
  <c r="Q39" i="1" l="1"/>
  <c r="Q33" i="1"/>
  <c r="W37" i="1"/>
  <c r="W80" i="1"/>
  <c r="W26" i="1"/>
  <c r="W147" i="1"/>
  <c r="W112" i="1"/>
  <c r="W63" i="1"/>
  <c r="Q44" i="1"/>
  <c r="Q45" i="1" s="1"/>
  <c r="Q91" i="1" s="1"/>
  <c r="Q28" i="1"/>
  <c r="N38" i="1"/>
  <c r="N142" i="1"/>
  <c r="H44" i="1"/>
  <c r="H45" i="1" s="1"/>
  <c r="H28" i="1"/>
  <c r="H91" i="1" s="1"/>
  <c r="H115" i="1"/>
  <c r="T41" i="1"/>
  <c r="T136" i="1"/>
  <c r="T34" i="1"/>
  <c r="T98" i="1"/>
  <c r="T138" i="1"/>
  <c r="H84" i="1"/>
  <c r="H32" i="1"/>
  <c r="H31" i="1"/>
  <c r="H34" i="1" s="1"/>
  <c r="H109" i="1"/>
  <c r="H132" i="1"/>
  <c r="H126" i="1"/>
  <c r="H86" i="1"/>
  <c r="H63" i="1"/>
  <c r="H137" i="1"/>
  <c r="W44" i="1"/>
  <c r="W28" i="1"/>
  <c r="W118" i="1"/>
  <c r="T45" i="1"/>
  <c r="T65" i="1" s="1"/>
  <c r="T71" i="1"/>
  <c r="T79" i="1"/>
  <c r="T39" i="1"/>
  <c r="T33" i="1"/>
  <c r="T147" i="1"/>
  <c r="T90" i="1"/>
  <c r="K45" i="1"/>
  <c r="K118" i="1"/>
  <c r="N39" i="1"/>
  <c r="N40" i="1" s="1"/>
  <c r="N109" i="1" s="1"/>
  <c r="N33" i="1"/>
  <c r="H79" i="1"/>
  <c r="H80" i="1"/>
  <c r="H37" i="1"/>
  <c r="H26" i="1"/>
  <c r="H117" i="1"/>
  <c r="H146" i="1"/>
  <c r="H92" i="1"/>
  <c r="H124" i="1"/>
  <c r="K48" i="1"/>
  <c r="K42" i="1"/>
  <c r="K125" i="1"/>
  <c r="N44" i="1"/>
  <c r="N28" i="1"/>
  <c r="N98" i="1"/>
  <c r="N99" i="1"/>
  <c r="N35" i="1"/>
  <c r="N67" i="1" s="1"/>
  <c r="N46" i="1"/>
  <c r="N136" i="1"/>
  <c r="K34" i="1"/>
  <c r="K79" i="1"/>
  <c r="K143" i="1"/>
  <c r="Q35" i="1"/>
  <c r="Q146" i="1" s="1"/>
  <c r="Q46" i="1"/>
  <c r="W32" i="1"/>
  <c r="W31" i="1"/>
  <c r="W34" i="1" s="1"/>
  <c r="Q38" i="1"/>
  <c r="Q41" i="1" s="1"/>
  <c r="Q124" i="1"/>
  <c r="K39" i="1"/>
  <c r="K40" i="1" s="1"/>
  <c r="K33" i="1"/>
  <c r="N47" i="1" l="1"/>
  <c r="N90" i="1"/>
  <c r="N78" i="1"/>
  <c r="N79" i="1"/>
  <c r="N85" i="1"/>
  <c r="N63" i="1"/>
  <c r="N92" i="1"/>
  <c r="K71" i="1"/>
  <c r="K78" i="1"/>
  <c r="K111" i="1"/>
  <c r="K83" i="1"/>
  <c r="K142" i="1"/>
  <c r="K84" i="1"/>
  <c r="K109" i="1"/>
  <c r="K91" i="1"/>
  <c r="K130" i="1"/>
  <c r="K132" i="1"/>
  <c r="K62" i="1"/>
  <c r="K63" i="1"/>
  <c r="K90" i="1"/>
  <c r="K95" i="1"/>
  <c r="W91" i="1"/>
  <c r="W146" i="1"/>
  <c r="W109" i="1"/>
  <c r="W89" i="1"/>
  <c r="W132" i="1"/>
  <c r="W95" i="1"/>
  <c r="W131" i="1"/>
  <c r="W98" i="1"/>
  <c r="W130" i="1"/>
  <c r="W66" i="1"/>
  <c r="W99" i="1"/>
  <c r="W86" i="1"/>
  <c r="W85" i="1"/>
  <c r="AF79" i="1"/>
  <c r="AG79" i="1" s="1"/>
  <c r="T40" i="1"/>
  <c r="T78" i="1" s="1"/>
  <c r="T118" i="1"/>
  <c r="Q83" i="1"/>
  <c r="Q48" i="1"/>
  <c r="Q49" i="1" s="1"/>
  <c r="Q42" i="1"/>
  <c r="Q86" i="1"/>
  <c r="Q104" i="1"/>
  <c r="Q117" i="1"/>
  <c r="Q139" i="1"/>
  <c r="Q103" i="1"/>
  <c r="Q131" i="1"/>
  <c r="Q132" i="1"/>
  <c r="Q136" i="1"/>
  <c r="Q137" i="1"/>
  <c r="Q95" i="1"/>
  <c r="Q98" i="1"/>
  <c r="Q112" i="1"/>
  <c r="Q109" i="1"/>
  <c r="Q92" i="1"/>
  <c r="Q62" i="1"/>
  <c r="Q63" i="1"/>
  <c r="Q90" i="1"/>
  <c r="Q111" i="1"/>
  <c r="Q89" i="1"/>
  <c r="Q110" i="1"/>
  <c r="H38" i="1"/>
  <c r="H105" i="1"/>
  <c r="H90" i="1"/>
  <c r="H39" i="1"/>
  <c r="H33" i="1"/>
  <c r="H111" i="1" s="1"/>
  <c r="H113" i="1" s="1"/>
  <c r="H138" i="1"/>
  <c r="H142" i="1"/>
  <c r="H110" i="1"/>
  <c r="H112" i="1"/>
  <c r="H130" i="1"/>
  <c r="H147" i="1"/>
  <c r="H66" i="1"/>
  <c r="H136" i="1"/>
  <c r="H62" i="1"/>
  <c r="H95" i="1"/>
  <c r="H73" i="1"/>
  <c r="W46" i="1"/>
  <c r="W35" i="1"/>
  <c r="W39" i="1"/>
  <c r="W33" i="1"/>
  <c r="W145" i="1" s="1"/>
  <c r="W149" i="1" s="1"/>
  <c r="K49" i="1"/>
  <c r="K115" i="1"/>
  <c r="K139" i="1"/>
  <c r="Q47" i="1"/>
  <c r="Q105" i="1"/>
  <c r="N41" i="1"/>
  <c r="N143" i="1"/>
  <c r="N83" i="1"/>
  <c r="W72" i="1"/>
  <c r="W78" i="1"/>
  <c r="W38" i="1"/>
  <c r="W137" i="1"/>
  <c r="W90" i="1"/>
  <c r="W126" i="1"/>
  <c r="T46" i="1"/>
  <c r="T35" i="1"/>
  <c r="T115" i="1"/>
  <c r="T74" i="1"/>
  <c r="T72" i="1"/>
  <c r="K145" i="1"/>
  <c r="K126" i="1"/>
  <c r="N86" i="1"/>
  <c r="N91" i="1"/>
  <c r="Q40" i="1"/>
  <c r="Q85" i="1"/>
  <c r="K105" i="1"/>
  <c r="K80" i="1"/>
  <c r="K147" i="1"/>
  <c r="K65" i="1"/>
  <c r="K98" i="1"/>
  <c r="N45" i="1"/>
  <c r="N111" i="1" s="1"/>
  <c r="N97" i="1"/>
  <c r="N101" i="1" s="1"/>
  <c r="N131" i="1"/>
  <c r="T48" i="1"/>
  <c r="T42" i="1"/>
  <c r="T145" i="1"/>
  <c r="T84" i="1"/>
  <c r="W79" i="1"/>
  <c r="W45" i="1"/>
  <c r="W139" i="1"/>
  <c r="K46" i="1"/>
  <c r="K35" i="1"/>
  <c r="K92" i="1" s="1"/>
  <c r="K146" i="1"/>
  <c r="H67" i="1"/>
  <c r="H71" i="1"/>
  <c r="W105" i="1"/>
  <c r="W119" i="1"/>
  <c r="W136" i="1"/>
  <c r="W124" i="1"/>
  <c r="H46" i="1"/>
  <c r="H47" i="1" s="1"/>
  <c r="H35" i="1"/>
  <c r="AF92" i="1" l="1"/>
  <c r="AG92" i="1" s="1"/>
  <c r="K73" i="1"/>
  <c r="K74" i="1"/>
  <c r="K137" i="1"/>
  <c r="K138" i="1"/>
  <c r="K110" i="1"/>
  <c r="K124" i="1"/>
  <c r="K112" i="1"/>
  <c r="K117" i="1"/>
  <c r="K99" i="1"/>
  <c r="K67" i="1"/>
  <c r="K89" i="1"/>
  <c r="K93" i="1" s="1"/>
  <c r="K103" i="1"/>
  <c r="K66" i="1"/>
  <c r="K69" i="1" s="1"/>
  <c r="K131" i="1"/>
  <c r="K134" i="1" s="1"/>
  <c r="K97" i="1"/>
  <c r="T49" i="1"/>
  <c r="T142" i="1"/>
  <c r="T117" i="1"/>
  <c r="T95" i="1"/>
  <c r="T99" i="1"/>
  <c r="T85" i="1"/>
  <c r="T86" i="1"/>
  <c r="H78" i="1"/>
  <c r="H83" i="1"/>
  <c r="H40" i="1"/>
  <c r="H139" i="1"/>
  <c r="H140" i="1" s="1"/>
  <c r="H97" i="1"/>
  <c r="H145" i="1"/>
  <c r="H98" i="1"/>
  <c r="AF98" i="1" s="1"/>
  <c r="AG98" i="1" s="1"/>
  <c r="H65" i="1"/>
  <c r="H89" i="1"/>
  <c r="H99" i="1"/>
  <c r="H74" i="1"/>
  <c r="H72" i="1"/>
  <c r="H85" i="1"/>
  <c r="H103" i="1"/>
  <c r="Q115" i="1"/>
  <c r="Q71" i="1"/>
  <c r="Q72" i="1"/>
  <c r="Q130" i="1"/>
  <c r="Q134" i="1" s="1"/>
  <c r="Q138" i="1"/>
  <c r="Q140" i="1" s="1"/>
  <c r="Q143" i="1"/>
  <c r="Q67" i="1"/>
  <c r="Q66" i="1"/>
  <c r="Q78" i="1"/>
  <c r="Q80" i="1"/>
  <c r="W74" i="1"/>
  <c r="W138" i="1"/>
  <c r="W117" i="1"/>
  <c r="W121" i="1" s="1"/>
  <c r="W84" i="1"/>
  <c r="T47" i="1"/>
  <c r="T124" i="1"/>
  <c r="T128" i="1" s="1"/>
  <c r="T92" i="1"/>
  <c r="T103" i="1"/>
  <c r="W40" i="1"/>
  <c r="W143" i="1" s="1"/>
  <c r="W92" i="1"/>
  <c r="W65" i="1"/>
  <c r="W69" i="1" s="1"/>
  <c r="AF90" i="1"/>
  <c r="AG90" i="1" s="1"/>
  <c r="Q73" i="1"/>
  <c r="Q147" i="1"/>
  <c r="Q149" i="1" s="1"/>
  <c r="W93" i="1"/>
  <c r="K47" i="1"/>
  <c r="K119" i="1"/>
  <c r="K86" i="1"/>
  <c r="W73" i="1"/>
  <c r="W41" i="1"/>
  <c r="W110" i="1"/>
  <c r="W142" i="1"/>
  <c r="W111" i="1"/>
  <c r="W103" i="1"/>
  <c r="W107" i="1" s="1"/>
  <c r="W97" i="1"/>
  <c r="W101" i="1" s="1"/>
  <c r="W104" i="1"/>
  <c r="W62" i="1"/>
  <c r="H134" i="1"/>
  <c r="Q87" i="1"/>
  <c r="W113" i="1"/>
  <c r="W140" i="1"/>
  <c r="K113" i="1"/>
  <c r="W81" i="1"/>
  <c r="W67" i="1"/>
  <c r="W47" i="1"/>
  <c r="H41" i="1"/>
  <c r="H118" i="1"/>
  <c r="H104" i="1"/>
  <c r="Q113" i="1"/>
  <c r="Q107" i="1"/>
  <c r="N48" i="1"/>
  <c r="N42" i="1"/>
  <c r="N138" i="1"/>
  <c r="AF138" i="1" s="1"/>
  <c r="AG138" i="1" s="1"/>
  <c r="N118" i="1"/>
  <c r="N103" i="1"/>
  <c r="N95" i="1"/>
  <c r="N62" i="1"/>
  <c r="N119" i="1"/>
  <c r="K149" i="1"/>
  <c r="Q119" i="1"/>
  <c r="Q121" i="1" s="1"/>
  <c r="Q97" i="1"/>
  <c r="Q101" i="1" s="1"/>
  <c r="W134" i="1"/>
  <c r="K81" i="1"/>
  <c r="N80" i="1"/>
  <c r="N84" i="1"/>
  <c r="AF84" i="1" s="1"/>
  <c r="AG84" i="1" s="1"/>
  <c r="N104" i="1"/>
  <c r="T146" i="1"/>
  <c r="AF146" i="1" s="1"/>
  <c r="AG146" i="1" s="1"/>
  <c r="T66" i="1"/>
  <c r="T105" i="1"/>
  <c r="Q65" i="1"/>
  <c r="Q69" i="1" s="1"/>
  <c r="Q126" i="1"/>
  <c r="Q125" i="1"/>
  <c r="Q128" i="1" s="1"/>
  <c r="AF95" i="1"/>
  <c r="AG95" i="1" s="1"/>
  <c r="AF142" i="1"/>
  <c r="AG142" i="1" s="1"/>
  <c r="Q93" i="1"/>
  <c r="K72" i="1" l="1"/>
  <c r="K75" i="1" s="1"/>
  <c r="K104" i="1"/>
  <c r="K107" i="1" s="1"/>
  <c r="K85" i="1"/>
  <c r="K87" i="1" s="1"/>
  <c r="K136" i="1"/>
  <c r="Q81" i="1"/>
  <c r="N87" i="1"/>
  <c r="N73" i="1"/>
  <c r="AF73" i="1" s="1"/>
  <c r="AG73" i="1" s="1"/>
  <c r="N105" i="1"/>
  <c r="AF105" i="1" s="1"/>
  <c r="AG105" i="1" s="1"/>
  <c r="N110" i="1"/>
  <c r="N115" i="1"/>
  <c r="AF115" i="1" s="1"/>
  <c r="AG115" i="1" s="1"/>
  <c r="N126" i="1"/>
  <c r="AF126" i="1" s="1"/>
  <c r="AG126" i="1" s="1"/>
  <c r="N124" i="1"/>
  <c r="N65" i="1"/>
  <c r="N147" i="1"/>
  <c r="AF147" i="1" s="1"/>
  <c r="AG147" i="1" s="1"/>
  <c r="N117" i="1"/>
  <c r="N121" i="1" s="1"/>
  <c r="AF80" i="1"/>
  <c r="AG80" i="1" s="1"/>
  <c r="N49" i="1"/>
  <c r="N71" i="1"/>
  <c r="N89" i="1"/>
  <c r="N93" i="1" s="1"/>
  <c r="N112" i="1"/>
  <c r="N139" i="1"/>
  <c r="N137" i="1"/>
  <c r="N145" i="1"/>
  <c r="N149" i="1" s="1"/>
  <c r="N130" i="1"/>
  <c r="N132" i="1"/>
  <c r="N81" i="1"/>
  <c r="AF86" i="1"/>
  <c r="AG86" i="1" s="1"/>
  <c r="AF103" i="1"/>
  <c r="AG103" i="1" s="1"/>
  <c r="H107" i="1"/>
  <c r="AF145" i="1"/>
  <c r="AG145" i="1" s="1"/>
  <c r="AG149" i="1" s="1"/>
  <c r="H149" i="1"/>
  <c r="T109" i="1"/>
  <c r="T97" i="1"/>
  <c r="T101" i="1" s="1"/>
  <c r="T130" i="1"/>
  <c r="T134" i="1" s="1"/>
  <c r="T131" i="1"/>
  <c r="T111" i="1"/>
  <c r="AF111" i="1" s="1"/>
  <c r="AG111" i="1" s="1"/>
  <c r="T112" i="1"/>
  <c r="T139" i="1"/>
  <c r="T140" i="1" s="1"/>
  <c r="T132" i="1"/>
  <c r="T67" i="1"/>
  <c r="AF67" i="1" s="1"/>
  <c r="AG67" i="1" s="1"/>
  <c r="T104" i="1"/>
  <c r="K121" i="1"/>
  <c r="AF117" i="1"/>
  <c r="AG117" i="1" s="1"/>
  <c r="AF89" i="1"/>
  <c r="AG89" i="1" s="1"/>
  <c r="H93" i="1"/>
  <c r="T80" i="1"/>
  <c r="T81" i="1" s="1"/>
  <c r="T83" i="1"/>
  <c r="T87" i="1" s="1"/>
  <c r="T143" i="1"/>
  <c r="T119" i="1"/>
  <c r="AF119" i="1" s="1"/>
  <c r="AG119" i="1" s="1"/>
  <c r="T110" i="1"/>
  <c r="T89" i="1"/>
  <c r="T73" i="1"/>
  <c r="T75" i="1" s="1"/>
  <c r="T63" i="1"/>
  <c r="AF63" i="1" s="1"/>
  <c r="AG63" i="1" s="1"/>
  <c r="T91" i="1"/>
  <c r="AF91" i="1" s="1"/>
  <c r="AG91" i="1" s="1"/>
  <c r="T62" i="1"/>
  <c r="AF62" i="1" s="1"/>
  <c r="AG62" i="1" s="1"/>
  <c r="AF65" i="1"/>
  <c r="AG65" i="1" s="1"/>
  <c r="H69" i="1"/>
  <c r="T149" i="1"/>
  <c r="AF85" i="1"/>
  <c r="AG85" i="1" s="1"/>
  <c r="AF97" i="1"/>
  <c r="AG97" i="1" s="1"/>
  <c r="AG101" i="1" s="1"/>
  <c r="H101" i="1"/>
  <c r="AF101" i="1" s="1"/>
  <c r="K101" i="1"/>
  <c r="AF72" i="1"/>
  <c r="AG72" i="1" s="1"/>
  <c r="AF139" i="1"/>
  <c r="AG139" i="1" s="1"/>
  <c r="AF131" i="1"/>
  <c r="AG131" i="1" s="1"/>
  <c r="K128" i="1"/>
  <c r="AF124" i="1"/>
  <c r="AG124" i="1" s="1"/>
  <c r="T107" i="1"/>
  <c r="N107" i="1"/>
  <c r="H75" i="1"/>
  <c r="AF99" i="1"/>
  <c r="AG99" i="1" s="1"/>
  <c r="H87" i="1"/>
  <c r="H81" i="1"/>
  <c r="AF78" i="1"/>
  <c r="AG78" i="1" s="1"/>
  <c r="AG81" i="1" s="1"/>
  <c r="AF137" i="1"/>
  <c r="AG137" i="1" s="1"/>
  <c r="AF118" i="1"/>
  <c r="AG118" i="1" s="1"/>
  <c r="H121" i="1"/>
  <c r="Q75" i="1"/>
  <c r="H48" i="1"/>
  <c r="H49" i="1" s="1"/>
  <c r="H42" i="1"/>
  <c r="H143" i="1" s="1"/>
  <c r="H125" i="1"/>
  <c r="W71" i="1"/>
  <c r="W75" i="1" s="1"/>
  <c r="W48" i="1"/>
  <c r="W49" i="1" s="1"/>
  <c r="W42" i="1"/>
  <c r="W125" i="1"/>
  <c r="W128" i="1" s="1"/>
  <c r="W115" i="1"/>
  <c r="W83" i="1"/>
  <c r="W87" i="1" s="1"/>
  <c r="K140" i="1" l="1"/>
  <c r="AF136" i="1"/>
  <c r="AG136" i="1" s="1"/>
  <c r="AG140" i="1" s="1"/>
  <c r="AF104" i="1"/>
  <c r="AG104" i="1" s="1"/>
  <c r="AF132" i="1"/>
  <c r="AG132" i="1" s="1"/>
  <c r="N74" i="1"/>
  <c r="AF74" i="1" s="1"/>
  <c r="AG74" i="1" s="1"/>
  <c r="N125" i="1"/>
  <c r="N128" i="1" s="1"/>
  <c r="N66" i="1"/>
  <c r="AF66" i="1" s="1"/>
  <c r="AG66" i="1" s="1"/>
  <c r="N113" i="1"/>
  <c r="AF110" i="1"/>
  <c r="AG110" i="1" s="1"/>
  <c r="H128" i="1"/>
  <c r="AF81" i="1"/>
  <c r="T69" i="1"/>
  <c r="AF149" i="1"/>
  <c r="AG69" i="1"/>
  <c r="AF143" i="1"/>
  <c r="AG143" i="1" s="1"/>
  <c r="N140" i="1"/>
  <c r="AF83" i="1"/>
  <c r="AG83" i="1" s="1"/>
  <c r="AG87" i="1" s="1"/>
  <c r="AF107" i="1"/>
  <c r="N69" i="1"/>
  <c r="AF69" i="1" s="1"/>
  <c r="T121" i="1"/>
  <c r="AF121" i="1" s="1"/>
  <c r="AF71" i="1"/>
  <c r="AG71" i="1" s="1"/>
  <c r="N134" i="1"/>
  <c r="AF134" i="1" s="1"/>
  <c r="AF130" i="1"/>
  <c r="AG130" i="1" s="1"/>
  <c r="AF87" i="1"/>
  <c r="AG93" i="1"/>
  <c r="AG107" i="1"/>
  <c r="AF112" i="1"/>
  <c r="AG112" i="1" s="1"/>
  <c r="T113" i="1"/>
  <c r="AF109" i="1"/>
  <c r="AG109" i="1" s="1"/>
  <c r="T93" i="1"/>
  <c r="AF93" i="1" s="1"/>
  <c r="AG121" i="1"/>
  <c r="AF128" i="1" l="1"/>
  <c r="AF125" i="1"/>
  <c r="AG125" i="1" s="1"/>
  <c r="AG128" i="1" s="1"/>
  <c r="AG134" i="1"/>
  <c r="AG75" i="1"/>
  <c r="AF113" i="1"/>
  <c r="AF140" i="1"/>
  <c r="AG113" i="1"/>
  <c r="N75" i="1"/>
  <c r="AF75" i="1" s="1"/>
</calcChain>
</file>

<file path=xl/sharedStrings.xml><?xml version="1.0" encoding="utf-8"?>
<sst xmlns="http://schemas.openxmlformats.org/spreadsheetml/2006/main" count="795" uniqueCount="186">
  <si>
    <t xml:space="preserve"> CLASS</t>
  </si>
  <si>
    <t xml:space="preserve"> I</t>
  </si>
  <si>
    <t>II</t>
  </si>
  <si>
    <t>IV</t>
  </si>
  <si>
    <t>V</t>
  </si>
  <si>
    <t>VII</t>
  </si>
  <si>
    <t>VIII</t>
  </si>
  <si>
    <t>LOOKUP</t>
  </si>
  <si>
    <t>-TAB.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</si>
  <si>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</si>
  <si>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</si>
  <si>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</si>
  <si>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</si>
  <si>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</si>
  <si>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</si>
  <si>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</si>
  <si>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</si>
  <si>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</si>
  <si>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</si>
  <si>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</si>
  <si>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</si>
  <si>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</si>
  <si>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</si>
  <si>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</si>
  <si>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</si>
  <si>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</si>
  <si>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</si>
  <si>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</si>
  <si>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</si>
  <si>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</si>
  <si>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</si>
  <si>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</si>
  <si>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======</t>
  </si>
  <si>
    <t>=</t>
  </si>
  <si>
    <t>CLASS</t>
  </si>
  <si>
    <t>REASONS</t>
  </si>
  <si>
    <t>QUESTIONS</t>
  </si>
  <si>
    <t>PLACINGS</t>
  </si>
  <si>
    <t>GRAND</t>
  </si>
  <si>
    <t>TEAM</t>
  </si>
  <si>
    <t>-----------------------</t>
  </si>
  <si>
    <t>TOTAL</t>
  </si>
  <si>
    <t>OFFIC:</t>
  </si>
  <si>
    <t xml:space="preserve"> </t>
  </si>
  <si>
    <t>450 possible</t>
  </si>
  <si>
    <t>1350 Pts.</t>
  </si>
  <si>
    <t xml:space="preserve"> CUTS:</t>
  </si>
  <si>
    <t>(top 3)</t>
  </si>
  <si>
    <t>Part. #</t>
  </si>
  <si>
    <t>First Name</t>
  </si>
  <si>
    <t>Last Name</t>
  </si>
  <si>
    <t>PLACE</t>
  </si>
  <si>
    <t>SCORE</t>
  </si>
  <si>
    <t>Team</t>
  </si>
  <si>
    <t>Total</t>
  </si>
  <si>
    <t>Angus Heifers</t>
  </si>
  <si>
    <t>Market Steers</t>
  </si>
  <si>
    <t>Market Hogs</t>
  </si>
  <si>
    <t>Market Lambs</t>
  </si>
  <si>
    <t>Beef</t>
  </si>
  <si>
    <t>Swine</t>
  </si>
  <si>
    <t>Sheep</t>
  </si>
  <si>
    <t>July 12, 2001</t>
  </si>
  <si>
    <t>Breeding Gilts</t>
  </si>
  <si>
    <t>Breeding Ewes</t>
  </si>
  <si>
    <t>Senior FFA Division</t>
  </si>
  <si>
    <t>4-H</t>
  </si>
  <si>
    <t>Ben</t>
  </si>
  <si>
    <t>Vannier</t>
  </si>
  <si>
    <t>Branch Area</t>
  </si>
  <si>
    <t>Matt</t>
  </si>
  <si>
    <t>Renee</t>
  </si>
  <si>
    <t>Bush</t>
  </si>
  <si>
    <t>Corunna A</t>
  </si>
  <si>
    <t xml:space="preserve">Anthony </t>
  </si>
  <si>
    <t>Karhoff</t>
  </si>
  <si>
    <t>Andrew</t>
  </si>
  <si>
    <t>Confer</t>
  </si>
  <si>
    <t>Tony</t>
  </si>
  <si>
    <t>Cowley</t>
  </si>
  <si>
    <t>Fremont A</t>
  </si>
  <si>
    <t xml:space="preserve">Adam </t>
  </si>
  <si>
    <t>Kokx</t>
  </si>
  <si>
    <t>Jenna</t>
  </si>
  <si>
    <t>Lubbers</t>
  </si>
  <si>
    <t>Laura</t>
  </si>
  <si>
    <t>Comis</t>
  </si>
  <si>
    <t>Grant A</t>
  </si>
  <si>
    <t>Bethany</t>
  </si>
  <si>
    <t>Schoenborn</t>
  </si>
  <si>
    <t>Heather</t>
  </si>
  <si>
    <t>Jones</t>
  </si>
  <si>
    <t>Amy</t>
  </si>
  <si>
    <t>Andrus</t>
  </si>
  <si>
    <t>Jake</t>
  </si>
  <si>
    <t>Bazzett</t>
  </si>
  <si>
    <t>Grant B</t>
  </si>
  <si>
    <t>John</t>
  </si>
  <si>
    <t>Grabill</t>
  </si>
  <si>
    <t>Katie</t>
  </si>
  <si>
    <t>Sease</t>
  </si>
  <si>
    <t>Bryce</t>
  </si>
  <si>
    <t>Slavik</t>
  </si>
  <si>
    <t>Ithaca</t>
  </si>
  <si>
    <t>Kayla</t>
  </si>
  <si>
    <t>Tuggle</t>
  </si>
  <si>
    <t>McDonald</t>
  </si>
  <si>
    <t>Amanda</t>
  </si>
  <si>
    <t>Quinlan</t>
  </si>
  <si>
    <t>Caleb</t>
  </si>
  <si>
    <t>Schaffer</t>
  </si>
  <si>
    <t>Alma</t>
  </si>
  <si>
    <t>Eric</t>
  </si>
  <si>
    <t>Harrison</t>
  </si>
  <si>
    <t>Breckenridge</t>
  </si>
  <si>
    <t>Cole</t>
  </si>
  <si>
    <t>Stoneman</t>
  </si>
  <si>
    <t>Bridget</t>
  </si>
  <si>
    <t>Bushre</t>
  </si>
  <si>
    <t>Gabe</t>
  </si>
  <si>
    <t>Reaume</t>
  </si>
  <si>
    <t>Ionia A</t>
  </si>
  <si>
    <t>Karissa</t>
  </si>
  <si>
    <t>Brown</t>
  </si>
  <si>
    <t xml:space="preserve">Terry </t>
  </si>
  <si>
    <t>Page</t>
  </si>
  <si>
    <t>Ryan</t>
  </si>
  <si>
    <t>Art</t>
  </si>
  <si>
    <t>Gust</t>
  </si>
  <si>
    <t>Lenawee A</t>
  </si>
  <si>
    <t>Alan</t>
  </si>
  <si>
    <t>Calby</t>
  </si>
  <si>
    <t>Garrison</t>
  </si>
  <si>
    <t>Tabitha</t>
  </si>
  <si>
    <t>Metz</t>
  </si>
  <si>
    <t>Lenawee B</t>
  </si>
  <si>
    <t>Pieter</t>
  </si>
  <si>
    <t>Serne</t>
  </si>
  <si>
    <t>Lowell A</t>
  </si>
  <si>
    <t>Natalie</t>
  </si>
  <si>
    <t>Kent</t>
  </si>
  <si>
    <t>Bruce</t>
  </si>
  <si>
    <t>Langlois</t>
  </si>
  <si>
    <t>Brian</t>
  </si>
  <si>
    <t>Zook</t>
  </si>
  <si>
    <t>Lowell B</t>
  </si>
  <si>
    <t>Tim</t>
  </si>
  <si>
    <t>Nathaniel</t>
  </si>
  <si>
    <t>Canfield</t>
  </si>
  <si>
    <t>Michael</t>
  </si>
  <si>
    <t>Sheridan</t>
  </si>
  <si>
    <t>Mason</t>
  </si>
  <si>
    <t>Jason</t>
  </si>
  <si>
    <t>Emily</t>
  </si>
  <si>
    <t>Hogberg</t>
  </si>
  <si>
    <t>Perry-Morrice A</t>
  </si>
  <si>
    <t>Joe</t>
  </si>
  <si>
    <t>Sanchez</t>
  </si>
  <si>
    <t>Hutchison</t>
  </si>
  <si>
    <t>Steve</t>
  </si>
  <si>
    <t>Perry</t>
  </si>
  <si>
    <t>Lacey</t>
  </si>
  <si>
    <t>Jenks</t>
  </si>
  <si>
    <t>Saranac</t>
  </si>
  <si>
    <t>Vanbennekom</t>
  </si>
  <si>
    <t>Rodney</t>
  </si>
  <si>
    <t>Oates</t>
  </si>
  <si>
    <t>Waldron</t>
  </si>
  <si>
    <t>Weston</t>
  </si>
  <si>
    <t>Wilkin</t>
  </si>
  <si>
    <t>Josh</t>
  </si>
  <si>
    <t>Gerig</t>
  </si>
  <si>
    <t xml:space="preserve">Livestock Judging Contest </t>
  </si>
  <si>
    <t>Becky</t>
  </si>
  <si>
    <t>Preston</t>
  </si>
  <si>
    <t>Anna</t>
  </si>
  <si>
    <t>Smitterberg</t>
  </si>
  <si>
    <t>Brenda</t>
  </si>
  <si>
    <t>Williams</t>
  </si>
  <si>
    <t>*</t>
  </si>
  <si>
    <t>RANK</t>
  </si>
  <si>
    <t>2 - Gold</t>
  </si>
  <si>
    <t>4 - Silver</t>
  </si>
  <si>
    <t>3 - Silver</t>
  </si>
  <si>
    <t>1 - Gold</t>
  </si>
  <si>
    <t>5 -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</si>
</sst>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name val="Helv"/>
    </font>
    <font>
      <sz val="10"/>
      <color indexed="12"/>
      <name val="Helv"/>
    </font>
    <font>
      <sz val="8"/>
      <name val="Helv"/>
    </font>
    <font>
      <sz val="10"/>
      <color indexed="14"/>
      <name val="Helv"/>
    </font>
    <font>
      <sz val="10"/>
      <color indexed="10"/>
      <name val="Helv"/>
    </font>
    <font>
      <sz val="10"/>
      <color indexed="50"/>
      <name val="Helv"/>
    </font>
    <font>
      <sz val="10"/>
      <color indexed="48"/>
      <name val="Helv"/>
    </font>
    <font>
      <sz val="10"/>
      <color indexed="19"/>
      <name val="Helv"/>
    </font>
    <font>
      <sz val="10"/>
      <color indexed="16"/>
      <name val="Helv"/>
    </font>
    <font>
      <sz val="9"/>
      <name val="Helv"/>
    </font>
    <font>
      <sz val="10"/>
      <color indexed="8"/>
      <name val="Helv"/>
    </font>
    <font>
      <sz val="9"/>
      <color indexed="8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74">
    <xf numFmtId="164" fontId="0" fillId="0" borderId="0" xfId="0"/>
    <xf numFmtId="164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0" fillId="0" borderId="0" xfId="0" applyProtection="1"/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164" fontId="0" fillId="0" borderId="0" xfId="0" applyAlignment="1" applyProtection="1">
      <alignment horizontal="left"/>
    </xf>
    <xf numFmtId="164" fontId="0" fillId="0" borderId="0" xfId="0" applyAlignment="1">
      <alignment horizontal="left"/>
    </xf>
    <xf numFmtId="164" fontId="0" fillId="0" borderId="0" xfId="0" quotePrefix="1" applyNumberFormat="1" applyAlignment="1" applyProtection="1">
      <alignment horizontal="left"/>
    </xf>
    <xf numFmtId="164" fontId="0" fillId="0" borderId="0" xfId="0" applyAlignment="1" applyProtection="1"/>
    <xf numFmtId="164" fontId="0" fillId="0" borderId="0" xfId="0" applyAlignment="1"/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right"/>
    </xf>
    <xf numFmtId="164" fontId="0" fillId="0" borderId="0" xfId="0" applyAlignment="1">
      <alignment horizontal="center"/>
    </xf>
    <xf numFmtId="164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3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fill"/>
      <protection locked="0"/>
    </xf>
    <xf numFmtId="164" fontId="4" fillId="0" borderId="0" xfId="0" applyFont="1" applyAlignment="1" applyProtection="1">
      <alignment horizontal="left"/>
      <protection locked="0"/>
    </xf>
    <xf numFmtId="164" fontId="4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6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fill"/>
      <protection locked="0"/>
    </xf>
    <xf numFmtId="164" fontId="6" fillId="0" borderId="0" xfId="0" applyFont="1" applyAlignment="1" applyProtection="1">
      <alignment horizontal="left"/>
      <protection locked="0"/>
    </xf>
    <xf numFmtId="164" fontId="6" fillId="0" borderId="0" xfId="0" applyFont="1" applyAlignment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5" fillId="0" borderId="0" xfId="0" applyFont="1" applyProtection="1">
      <protection locked="0"/>
    </xf>
    <xf numFmtId="164" fontId="5" fillId="0" borderId="0" xfId="0" applyNumberFormat="1" applyFont="1" applyAlignment="1" applyProtection="1">
      <alignment horizontal="fill"/>
      <protection locked="0"/>
    </xf>
    <xf numFmtId="164" fontId="5" fillId="0" borderId="0" xfId="0" applyFont="1" applyAlignment="1" applyProtection="1">
      <alignment horizontal="left"/>
      <protection locked="0"/>
    </xf>
    <xf numFmtId="164" fontId="5" fillId="0" borderId="0" xfId="0" applyFont="1" applyAlignment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fill"/>
      <protection locked="0"/>
    </xf>
    <xf numFmtId="164" fontId="3" fillId="0" borderId="0" xfId="0" applyFont="1" applyAlignment="1" applyProtection="1">
      <alignment horizontal="left"/>
      <protection locked="0"/>
    </xf>
    <xf numFmtId="164" fontId="7" fillId="0" borderId="0" xfId="0" applyFont="1" applyProtection="1">
      <protection locked="0"/>
    </xf>
    <xf numFmtId="164" fontId="7" fillId="0" borderId="0" xfId="0" applyNumberFormat="1" applyFont="1" applyAlignment="1" applyProtection="1">
      <alignment horizontal="fill"/>
      <protection locked="0"/>
    </xf>
    <xf numFmtId="164" fontId="7" fillId="0" borderId="0" xfId="0" applyFont="1" applyAlignment="1" applyProtection="1">
      <alignment horizontal="left"/>
      <protection locked="0"/>
    </xf>
    <xf numFmtId="164" fontId="7" fillId="0" borderId="0" xfId="0" applyFont="1" applyAlignment="1" applyProtection="1">
      <protection locked="0"/>
    </xf>
    <xf numFmtId="164" fontId="7" fillId="0" borderId="0" xfId="0" applyNumberFormat="1" applyFont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8" fillId="0" borderId="0" xfId="0" applyNumberFormat="1" applyFont="1" applyAlignment="1" applyProtection="1">
      <alignment horizontal="fill"/>
      <protection locked="0"/>
    </xf>
    <xf numFmtId="164" fontId="8" fillId="0" borderId="0" xfId="0" applyFont="1" applyAlignment="1" applyProtection="1">
      <alignment horizontal="left"/>
      <protection locked="0"/>
    </xf>
    <xf numFmtId="164" fontId="8" fillId="0" borderId="0" xfId="0" applyFont="1" applyAlignment="1" applyProtection="1"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left"/>
    </xf>
    <xf numFmtId="164" fontId="0" fillId="0" borderId="0" xfId="0" quotePrefix="1" applyProtection="1"/>
    <xf numFmtId="164" fontId="9" fillId="0" borderId="0" xfId="0" applyNumberFormat="1" applyFont="1" applyAlignment="1" applyProtection="1">
      <alignment horizontal="center"/>
    </xf>
    <xf numFmtId="164" fontId="10" fillId="0" borderId="0" xfId="0" applyFont="1" applyAlignment="1">
      <alignment horizontal="center"/>
    </xf>
    <xf numFmtId="164" fontId="10" fillId="0" borderId="0" xfId="0" applyFont="1" applyAlignment="1" applyProtection="1">
      <alignment horizontal="center"/>
    </xf>
    <xf numFmtId="164" fontId="11" fillId="0" borderId="0" xfId="0" applyFont="1" applyAlignment="1" applyProtection="1">
      <alignment horizontal="center"/>
    </xf>
    <xf numFmtId="164" fontId="11" fillId="0" borderId="0" xfId="0" applyFont="1" applyAlignment="1">
      <alignment horizontal="center"/>
    </xf>
    <xf numFmtId="164" fontId="10" fillId="0" borderId="0" xfId="0" applyFont="1"/>
    <xf numFmtId="164" fontId="11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164" fontId="10" fillId="0" borderId="0" xfId="0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164" fontId="11" fillId="0" borderId="0" xfId="0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left"/>
    </xf>
    <xf numFmtId="164" fontId="10" fillId="0" borderId="0" xfId="0" applyNumberFormat="1" applyFont="1" applyProtection="1"/>
    <xf numFmtId="164" fontId="10" fillId="0" borderId="0" xfId="0" quotePrefix="1" applyNumberFormat="1" applyFont="1" applyAlignment="1" applyProtection="1">
      <alignment horizontal="left"/>
    </xf>
    <xf numFmtId="164" fontId="10" fillId="0" borderId="0" xfId="0" applyFont="1" applyProtection="1"/>
    <xf numFmtId="164" fontId="10" fillId="0" borderId="0" xfId="0" applyFont="1" applyAlignment="1" applyProtection="1">
      <alignment horizontal="left"/>
    </xf>
    <xf numFmtId="164" fontId="10" fillId="0" borderId="0" xfId="0" applyNumberFormat="1" applyFont="1" applyProtection="1">
      <protection locked="0"/>
    </xf>
    <xf numFmtId="164" fontId="0" fillId="0" borderId="0" xfId="0" quotePrefix="1" applyAlignment="1" applyProtection="1">
      <alignment horizontal="center"/>
    </xf>
    <xf numFmtId="164" fontId="9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AJ150"/>
  <sheetViews>
    <sheetView tabSelected="1" view="pageBreakPreview" topLeftCell="A51" zoomScaleNormal="100" workbookViewId="0">
      <selection activeCell="A53" sqref="A53"/>
    </sheetView>
  </sheetViews>
  <sheetFormatPr defaultColWidth="6.88671875" defaultRowHeight="12.6" x14ac:dyDescent="0.25"/>
  <cols>
    <col min="1" max="1" width="5.44140625" customWidth="1"/>
    <col min="2" max="2" width="5.44140625" style="13" customWidth="1"/>
    <col min="3" max="3" width="10.6640625" customWidth="1"/>
    <col min="4" max="4" width="13.33203125" customWidth="1"/>
    <col min="5" max="5" width="14.109375" style="13" customWidth="1"/>
    <col min="6" max="6" width="2.6640625" style="22" customWidth="1"/>
    <col min="7" max="7" width="7.6640625" style="69" customWidth="1"/>
    <col min="8" max="8" width="6.88671875" style="69" customWidth="1"/>
    <col min="9" max="9" width="2.109375" style="27" customWidth="1"/>
    <col min="10" max="10" width="7.6640625" style="69" customWidth="1"/>
    <col min="11" max="11" width="6.88671875" style="69" customWidth="1"/>
    <col min="12" max="12" width="2.109375" style="33" customWidth="1"/>
    <col min="13" max="13" width="7.6640625" style="69" customWidth="1"/>
    <col min="14" max="14" width="6.88671875" style="69" customWidth="1"/>
    <col min="15" max="15" width="2.109375" style="17" customWidth="1"/>
    <col min="16" max="16" width="7.6640625" style="69" customWidth="1"/>
    <col min="17" max="17" width="6.88671875" style="69" customWidth="1"/>
    <col min="18" max="18" width="2.109375" style="40" customWidth="1"/>
    <col min="19" max="19" width="7.6640625" style="69" customWidth="1"/>
    <col min="20" max="20" width="6.88671875" style="69" customWidth="1"/>
    <col min="21" max="21" width="2.109375" style="46" customWidth="1"/>
    <col min="22" max="22" width="7.6640625" style="3" customWidth="1"/>
    <col min="23" max="23" width="6.88671875" style="69" customWidth="1"/>
    <col min="24" max="24" width="10.88671875" style="62" customWidth="1"/>
    <col min="25" max="25" width="10.5546875" style="62" customWidth="1"/>
    <col min="26" max="26" width="10.44140625" style="62" customWidth="1"/>
    <col min="27" max="27" width="9.88671875" style="62" customWidth="1"/>
    <col min="28" max="29" width="9" style="62" customWidth="1"/>
    <col min="30" max="32" width="9.6640625" style="55" customWidth="1"/>
    <col min="33" max="33" width="11.33203125" style="13" customWidth="1"/>
    <col min="34" max="34" width="8.6640625" style="55" customWidth="1"/>
    <col min="35" max="35" width="10.6640625" style="13" customWidth="1"/>
    <col min="36" max="36" width="11.6640625" style="13" customWidth="1"/>
    <col min="37" max="37" width="8.88671875" customWidth="1"/>
    <col min="38" max="38" width="3.88671875" customWidth="1"/>
    <col min="39" max="39" width="4.88671875" customWidth="1"/>
  </cols>
  <sheetData>
    <row r="1" spans="7:23" x14ac:dyDescent="0.25">
      <c r="G1" s="66" t="s">
        <v>0</v>
      </c>
      <c r="H1" s="66" t="s">
        <v>1</v>
      </c>
      <c r="J1" s="66" t="s">
        <v>0</v>
      </c>
      <c r="K1" s="66" t="s">
        <v>2</v>
      </c>
      <c r="M1" s="66" t="s">
        <v>0</v>
      </c>
      <c r="N1" s="66" t="s">
        <v>3</v>
      </c>
      <c r="P1" s="66" t="s">
        <v>0</v>
      </c>
      <c r="Q1" s="66" t="s">
        <v>4</v>
      </c>
      <c r="S1" s="66" t="s">
        <v>0</v>
      </c>
      <c r="T1" s="66" t="s">
        <v>5</v>
      </c>
      <c r="V1" s="1" t="s">
        <v>0</v>
      </c>
      <c r="W1" s="66" t="s">
        <v>6</v>
      </c>
    </row>
    <row r="2" spans="7:23" x14ac:dyDescent="0.25">
      <c r="G2" s="67">
        <f>H56</f>
        <v>2314</v>
      </c>
      <c r="H2" s="67">
        <f>H57</f>
        <v>445</v>
      </c>
      <c r="J2" s="67">
        <f>K56</f>
        <v>3241</v>
      </c>
      <c r="K2" s="67">
        <f>K57</f>
        <v>526</v>
      </c>
      <c r="M2" s="67">
        <f>N56</f>
        <v>4312</v>
      </c>
      <c r="N2" s="67">
        <f>N57</f>
        <v>336</v>
      </c>
      <c r="P2" s="67">
        <f>Q56</f>
        <v>3412</v>
      </c>
      <c r="Q2" s="67">
        <f>Q57</f>
        <v>263</v>
      </c>
      <c r="S2" s="67">
        <f>T56</f>
        <v>4321</v>
      </c>
      <c r="T2" s="67">
        <f>T57</f>
        <v>435</v>
      </c>
      <c r="V2" s="2">
        <f>W56</f>
        <v>1324</v>
      </c>
      <c r="W2" s="67">
        <f>W57</f>
        <v>364</v>
      </c>
    </row>
    <row r="3" spans="7:23" x14ac:dyDescent="0.25">
      <c r="G3" s="67">
        <f>TRUNC((((((H56/10)-TRUNC((H56/10))))*100)+(((((+H56/100)-(TRUNC((H56/100))))*10)))))</f>
        <v>41</v>
      </c>
      <c r="H3" s="67">
        <f>((((+H57/10)-TRUNC((H57/10))))*10)</f>
        <v>5</v>
      </c>
      <c r="J3" s="67">
        <f>TRUNC((((((K56/10)-TRUNC((K56/10))))*100)+(((((+K56/100)-(TRUNC((K56/100))))*10)))))</f>
        <v>14</v>
      </c>
      <c r="K3" s="67">
        <f>((((+K57/10)-TRUNC((K57/10))))*10)</f>
        <v>6.0000000000000142</v>
      </c>
      <c r="M3" s="67">
        <f>TRUNC((((((N56/10)-TRUNC((N56/10))))*100)+(((((+N56/100)-(TRUNC((N56/100))))*10)))))</f>
        <v>21</v>
      </c>
      <c r="N3" s="67">
        <f>((((+N57/10)-TRUNC((N57/10))))*10)</f>
        <v>6.0000000000000142</v>
      </c>
      <c r="P3" s="67">
        <f>TRUNC((((((Q56/10)-TRUNC((Q56/10))))*100)+(((((+Q56/100)-(TRUNC((Q56/100))))*10)))))</f>
        <v>21</v>
      </c>
      <c r="Q3" s="67">
        <f>((((+Q57/10)-TRUNC((Q57/10))))*10)</f>
        <v>3.0000000000000071</v>
      </c>
      <c r="S3" s="67">
        <f>TRUNC((((((T56/10)-TRUNC((T56/10))))*100)+(((((+T56/100)-(TRUNC((T56/100))))*10)))))</f>
        <v>12</v>
      </c>
      <c r="T3" s="67">
        <f>((((+T57/10)-TRUNC((T57/10))))*10)</f>
        <v>5</v>
      </c>
      <c r="V3" s="2">
        <f>TRUNC((((((W56/10)-TRUNC((W56/10))))*100)+(((((+W56/100)-(TRUNC((W56/100))))*10)))))</f>
        <v>42</v>
      </c>
      <c r="W3" s="67">
        <f>((((+W57/10)-TRUNC((W57/10))))*10)</f>
        <v>3.9999999999999858</v>
      </c>
    </row>
    <row r="4" spans="7:23" x14ac:dyDescent="0.25">
      <c r="G4" s="67">
        <f>(TRUNC(((((H56/1000)-TRUNC((H56/1000))))*10))+((TRUNC((G3/10))*10)))</f>
        <v>43</v>
      </c>
      <c r="H4" s="67">
        <f>(TRUNC((((+H57/100)-TRUNC((H57/100)))*10))+H3)</f>
        <v>9</v>
      </c>
      <c r="J4" s="67">
        <f>(TRUNC(((((K56/1000)-TRUNC((K56/1000))))*10))+((TRUNC((J3/10))*10)))</f>
        <v>12</v>
      </c>
      <c r="K4" s="67">
        <f>(TRUNC((((+K57/100)-TRUNC((K57/100)))*10))+K3)</f>
        <v>8.0000000000000142</v>
      </c>
      <c r="M4" s="67">
        <f>(TRUNC(((((N56/1000)-TRUNC((N56/1000))))*10))+((TRUNC((M3/10))*10)))</f>
        <v>23</v>
      </c>
      <c r="N4" s="67">
        <f>(TRUNC((((+N57/100)-TRUNC((N57/100)))*10))+N3)</f>
        <v>9.0000000000000142</v>
      </c>
      <c r="P4" s="67">
        <f>(TRUNC(((((Q56/1000)-TRUNC((Q56/1000))))*10))+((TRUNC((P3/10))*10)))</f>
        <v>24</v>
      </c>
      <c r="Q4" s="67">
        <f>(TRUNC((((+Q57/100)-TRUNC((Q57/100)))*10))+Q3)</f>
        <v>9.0000000000000071</v>
      </c>
      <c r="S4" s="67">
        <f>(TRUNC(((((T56/1000)-TRUNC((T56/1000))))*10))+((TRUNC((S3/10))*10)))</f>
        <v>13</v>
      </c>
      <c r="T4" s="67">
        <f>(TRUNC((((+T57/100)-TRUNC((T57/100)))*10))+T3)</f>
        <v>8</v>
      </c>
      <c r="V4" s="2">
        <f>(TRUNC(((((W56/1000)-TRUNC((W56/1000))))*10))+((TRUNC((V3/10))*10)))</f>
        <v>43</v>
      </c>
      <c r="W4" s="67">
        <f>(TRUNC((((+W57/100)-TRUNC((W57/100)))*10))+W3)</f>
        <v>9.9999999999999858</v>
      </c>
    </row>
    <row r="5" spans="7:23" x14ac:dyDescent="0.25">
      <c r="G5" s="67">
        <f>TRUNC(((TRUNC((H56/1000))+((TRUNC((G3/10))*10)))))</f>
        <v>42</v>
      </c>
      <c r="H5" s="67">
        <f>((TRUNC((((+H57/100)-TRUNC((H57/100)))*10))+H3)+TRUNC((H57/100)))</f>
        <v>13</v>
      </c>
      <c r="J5" s="67">
        <f>TRUNC(((TRUNC((K56/1000))+((TRUNC((J3/10))*10)))))</f>
        <v>13</v>
      </c>
      <c r="K5" s="67">
        <f>((TRUNC((((+K57/100)-TRUNC((K57/100)))*10))+K3)+TRUNC((K57/100)))</f>
        <v>13.000000000000014</v>
      </c>
      <c r="M5" s="67">
        <f>TRUNC(((TRUNC((N56/1000))+((TRUNC((M3/10))*10)))))</f>
        <v>24</v>
      </c>
      <c r="N5" s="67">
        <f>((TRUNC((((+N57/100)-TRUNC((N57/100)))*10))+N3)+TRUNC((N57/100)))</f>
        <v>12.000000000000014</v>
      </c>
      <c r="P5" s="67">
        <f>TRUNC(((TRUNC((Q56/1000))+((TRUNC((P3/10))*10)))))</f>
        <v>23</v>
      </c>
      <c r="Q5" s="67">
        <f>((TRUNC((((+Q57/100)-TRUNC((Q57/100)))*10))+Q3)+TRUNC((Q57/100)))</f>
        <v>11.000000000000007</v>
      </c>
      <c r="S5" s="67">
        <f>TRUNC(((TRUNC((T56/1000))+((TRUNC((S3/10))*10)))))</f>
        <v>14</v>
      </c>
      <c r="T5" s="67">
        <f>((TRUNC((((+T57/100)-TRUNC((T57/100)))*10))+T3)+TRUNC((T57/100)))</f>
        <v>12</v>
      </c>
      <c r="V5" s="2">
        <f>TRUNC(((TRUNC((W56/1000))+((TRUNC((V3/10))*10)))))</f>
        <v>41</v>
      </c>
      <c r="W5" s="67">
        <f>((TRUNC((((+W57/100)-TRUNC((W57/100)))*10))+W3)+TRUNC((W57/100)))</f>
        <v>12.999999999999986</v>
      </c>
    </row>
    <row r="6" spans="7:23" x14ac:dyDescent="0.25">
      <c r="G6" s="67">
        <f>(TRUNC(((((H56/1000)-TRUNC((H56/1000))))*10))+((TRUNC((((+H56/100)-TRUNC((H56/100)))*10))*10)))</f>
        <v>13</v>
      </c>
      <c r="H6" s="67">
        <f>TRUNC((((+H57/100)-TRUNC((H57/100)))*10))</f>
        <v>4</v>
      </c>
      <c r="J6" s="67">
        <f>(TRUNC(((((K56/1000)-TRUNC((K56/1000))))*10))+((TRUNC((((+K56/100)-TRUNC((K56/100)))*10))*10)))</f>
        <v>42</v>
      </c>
      <c r="K6" s="67">
        <f>TRUNC((((+K57/100)-TRUNC((K57/100)))*10))</f>
        <v>2</v>
      </c>
      <c r="M6" s="67">
        <f>(TRUNC(((((N56/1000)-TRUNC((N56/1000))))*10))+((TRUNC((((+N56/100)-TRUNC((N56/100)))*10))*10)))</f>
        <v>13</v>
      </c>
      <c r="N6" s="67">
        <f>TRUNC((((+N57/100)-TRUNC((N57/100)))*10))</f>
        <v>3</v>
      </c>
      <c r="P6" s="67">
        <f>(TRUNC(((((Q56/1000)-TRUNC((Q56/1000))))*10))+((TRUNC((((+Q56/100)-TRUNC((Q56/100)))*10))*10)))</f>
        <v>14</v>
      </c>
      <c r="Q6" s="67">
        <f>TRUNC((((+Q57/100)-TRUNC((Q57/100)))*10))</f>
        <v>6</v>
      </c>
      <c r="S6" s="67">
        <f>(TRUNC(((((T56/1000)-TRUNC((T56/1000))))*10))+((TRUNC((((+T56/100)-TRUNC((T56/100)))*10))*10)))</f>
        <v>23</v>
      </c>
      <c r="T6" s="67">
        <f>TRUNC((((+T57/100)-TRUNC((T57/100)))*10))</f>
        <v>3</v>
      </c>
      <c r="V6" s="2">
        <f>(TRUNC(((((W56/1000)-TRUNC((W56/1000))))*10))+((TRUNC((((+W56/100)-TRUNC((W56/100)))*10))*10)))</f>
        <v>23</v>
      </c>
      <c r="W6" s="67">
        <f>TRUNC((((+W57/100)-TRUNC((W57/100)))*10))</f>
        <v>6</v>
      </c>
    </row>
    <row r="7" spans="7:23" x14ac:dyDescent="0.25">
      <c r="G7" s="67">
        <f>(((TRUNC(((((H56/100)-TRUNC((H56/100))))*10))*10))+(TRUNC((+H56/1000))))</f>
        <v>12</v>
      </c>
      <c r="H7" s="67">
        <f>(TRUNC((H57/100))+H6)</f>
        <v>8</v>
      </c>
      <c r="J7" s="67">
        <f>(((TRUNC(((((K56/100)-TRUNC((K56/100))))*10))*10))+(TRUNC((+K56/1000))))</f>
        <v>43</v>
      </c>
      <c r="K7" s="67">
        <f>(TRUNC((K57/100))+K6)</f>
        <v>7</v>
      </c>
      <c r="M7" s="67">
        <f>(((TRUNC(((((N56/100)-TRUNC((N56/100))))*10))*10))+(TRUNC((+N56/1000))))</f>
        <v>14</v>
      </c>
      <c r="N7" s="67">
        <f>(TRUNC((N57/100))+N6)</f>
        <v>6</v>
      </c>
      <c r="P7" s="67">
        <f>(((TRUNC(((((Q56/100)-TRUNC((Q56/100))))*10))*10))+(TRUNC((+Q56/1000))))</f>
        <v>13</v>
      </c>
      <c r="Q7" s="67">
        <f>(TRUNC((Q57/100))+Q6)</f>
        <v>8</v>
      </c>
      <c r="S7" s="67">
        <f>(((TRUNC(((((T56/100)-TRUNC((T56/100))))*10))*10))+(TRUNC((+T56/1000))))</f>
        <v>24</v>
      </c>
      <c r="T7" s="67">
        <f>(TRUNC((T57/100))+T6)</f>
        <v>7</v>
      </c>
      <c r="V7" s="2">
        <f>(((TRUNC(((((W56/100)-TRUNC((W56/100))))*10))*10))+(TRUNC((+W56/1000))))</f>
        <v>21</v>
      </c>
      <c r="W7" s="67">
        <f>(TRUNC((W57/100))+W6)</f>
        <v>9</v>
      </c>
    </row>
    <row r="8" spans="7:23" x14ac:dyDescent="0.25">
      <c r="G8" s="67">
        <f>(TRUNC((H56/1000))+((TRUNC((((+H56/1000)-TRUNC((H56/1000)))*10))*10)))</f>
        <v>32</v>
      </c>
      <c r="H8" s="67">
        <f>TRUNC((H57/100))</f>
        <v>4</v>
      </c>
      <c r="J8" s="67">
        <f>(TRUNC((K56/1000))+((TRUNC((((+K56/1000)-TRUNC((K56/1000)))*10))*10)))</f>
        <v>23</v>
      </c>
      <c r="K8" s="67">
        <f>TRUNC((K57/100))</f>
        <v>5</v>
      </c>
      <c r="M8" s="67">
        <f>(TRUNC((N56/1000))+((TRUNC((((+N56/1000)-TRUNC((N56/1000)))*10))*10)))</f>
        <v>34</v>
      </c>
      <c r="N8" s="67">
        <f>TRUNC((N57/100))</f>
        <v>3</v>
      </c>
      <c r="P8" s="67">
        <f>(TRUNC((Q56/1000))+((TRUNC((((+Q56/1000)-TRUNC((Q56/1000)))*10))*10)))</f>
        <v>43</v>
      </c>
      <c r="Q8" s="67">
        <f>TRUNC((Q57/100))</f>
        <v>2</v>
      </c>
      <c r="S8" s="67">
        <f>(TRUNC((T56/1000))+((TRUNC((((+T56/1000)-TRUNC((T56/1000)))*10))*10)))</f>
        <v>34</v>
      </c>
      <c r="T8" s="67">
        <f>TRUNC((T57/100))</f>
        <v>4</v>
      </c>
      <c r="V8" s="2">
        <f>(TRUNC((W56/1000))+((TRUNC((((+W56/1000)-TRUNC((W56/1000)))*10))*10)))</f>
        <v>31</v>
      </c>
      <c r="W8" s="67">
        <f>TRUNC((W57/100))</f>
        <v>3</v>
      </c>
    </row>
    <row r="9" spans="7:23" x14ac:dyDescent="0.25">
      <c r="G9" s="66" t="s">
        <v>7</v>
      </c>
      <c r="H9" s="66" t="s">
        <v>8</v>
      </c>
      <c r="J9" s="66" t="s">
        <v>7</v>
      </c>
      <c r="K9" s="66" t="s">
        <v>8</v>
      </c>
      <c r="M9" s="66" t="s">
        <v>7</v>
      </c>
      <c r="N9" s="66" t="s">
        <v>8</v>
      </c>
      <c r="P9" s="66" t="s">
        <v>7</v>
      </c>
      <c r="Q9" s="66" t="s">
        <v>8</v>
      </c>
      <c r="S9" s="66" t="s">
        <v>7</v>
      </c>
      <c r="T9" s="66" t="s">
        <v>8</v>
      </c>
      <c r="V9" s="1" t="s">
        <v>7</v>
      </c>
      <c r="W9" s="66" t="s">
        <v>8</v>
      </c>
    </row>
    <row r="10" spans="7:23" x14ac:dyDescent="0.25">
      <c r="G10" s="67">
        <v>12</v>
      </c>
      <c r="H10" s="67">
        <f>IF((G10=G3),H3,IF((G10=G4),H4,IF((G10=G5),H5,IF((G10=G6),H6,IF((G10=G7),H7,IF((G10=G8),H8,0))))))</f>
        <v>8</v>
      </c>
      <c r="J10" s="67">
        <v>12</v>
      </c>
      <c r="K10" s="67">
        <f>IF((J10=J3),K3,IF((J10=J4),K4,IF((J10=J5),K5,IF((J10=J6),K6,IF((J10=J7),K7,IF((J10=J8),K8,0))))))</f>
        <v>8.0000000000000142</v>
      </c>
      <c r="M10" s="67">
        <v>12</v>
      </c>
      <c r="N10" s="67">
        <f>IF((M10=M3),N3,IF((M10=M4),N4,IF((M10=M5),N5,IF((M10=M6),N6,IF((M10=M7),N7,IF((M10=M8),N8,0))))))</f>
        <v>0</v>
      </c>
      <c r="P10" s="67">
        <v>12</v>
      </c>
      <c r="Q10" s="67">
        <f>IF((P10=P3),Q3,IF((P10=P4),Q4,IF((P10=P5),Q5,IF((P10=P6),Q6,IF((P10=P7),Q7,IF((P10=P8),Q8,0))))))</f>
        <v>0</v>
      </c>
      <c r="S10" s="67">
        <v>12</v>
      </c>
      <c r="T10" s="67">
        <f>IF((S10=S3),T3,IF((S10=S4),T4,IF((S10=S5),T5,IF((S10=S6),T6,IF((S10=S7),T7,IF((S10=S8),T8,0))))))</f>
        <v>5</v>
      </c>
      <c r="V10" s="2">
        <v>12</v>
      </c>
      <c r="W10" s="67">
        <f>IF((V10=V3),W3,IF((V10=V4),W4,IF((V10=V5),W5,IF((V10=V6),W6,IF((V10=V7),W7,IF((V10=V8),W8,0))))))</f>
        <v>0</v>
      </c>
    </row>
    <row r="11" spans="7:23" x14ac:dyDescent="0.25">
      <c r="G11" s="67">
        <v>13</v>
      </c>
      <c r="H11" s="67">
        <f>IF((G11=G3),H3,IF((G11=G4),H4,IF((G11=G5),H5,IF((G11=G6),H6,IF((G11=G7),H7,IF((G11=G8),H8,0))))))</f>
        <v>4</v>
      </c>
      <c r="J11" s="67">
        <v>13</v>
      </c>
      <c r="K11" s="67">
        <f>IF((J11=J3),K3,IF((J11=J4),K4,IF((J11=J5),K5,IF((J11=J6),K6,IF((J11=J7),K7,IF((J11=J8),K8,0))))))</f>
        <v>13.000000000000014</v>
      </c>
      <c r="M11" s="67">
        <v>13</v>
      </c>
      <c r="N11" s="67">
        <f>IF((M11=M3),N3,IF((M11=M4),N4,IF((M11=M5),N5,IF((M11=M6),N6,IF((M11=M7),N7,IF((M11=M8),N8,0))))))</f>
        <v>3</v>
      </c>
      <c r="P11" s="67">
        <v>13</v>
      </c>
      <c r="Q11" s="67">
        <f>IF((P11=P3),Q3,IF((P11=P4),Q4,IF((P11=P5),Q5,IF((P11=P6),Q6,IF((P11=P7),Q7,IF((P11=P8),Q8,0))))))</f>
        <v>8</v>
      </c>
      <c r="S11" s="67">
        <v>13</v>
      </c>
      <c r="T11" s="67">
        <f>IF((S11=S3),T3,IF((S11=S4),T4,IF((S11=S5),T5,IF((S11=S6),T6,IF((S11=S7),T7,IF((S11=S8),T8,0))))))</f>
        <v>8</v>
      </c>
      <c r="V11" s="2">
        <v>13</v>
      </c>
      <c r="W11" s="67">
        <f>IF((V11=V3),W3,IF((V11=V4),W4,IF((V11=V5),W5,IF((V11=V6),W6,IF((V11=V7),W7,IF((V11=V8),W8,0))))))</f>
        <v>0</v>
      </c>
    </row>
    <row r="12" spans="7:23" x14ac:dyDescent="0.25">
      <c r="G12" s="67">
        <v>14</v>
      </c>
      <c r="H12" s="67">
        <f>IF((G12=G3),H3,IF((G12=G4),H4,IF((G12=G5),H5,IF((G12=G6),H6,IF((G12=G7),H7,IF((G12=G8),H8,0))))))</f>
        <v>0</v>
      </c>
      <c r="J12" s="67">
        <v>14</v>
      </c>
      <c r="K12" s="67">
        <f>IF((J12=J3),K3,IF((J12=J4),K4,IF((J12=J5),K5,IF((J12=J6),K6,IF((J12=J7),K7,IF((J12=J8),K8,0))))))</f>
        <v>6.0000000000000142</v>
      </c>
      <c r="M12" s="67">
        <v>14</v>
      </c>
      <c r="N12" s="67">
        <f>IF((M12=M3),N3,IF((M12=M4),N4,IF((M12=M5),N5,IF((M12=M6),N6,IF((M12=M7),N7,IF((M12=M8),N8,0))))))</f>
        <v>6</v>
      </c>
      <c r="P12" s="67">
        <v>14</v>
      </c>
      <c r="Q12" s="67">
        <f>IF((P12=P3),Q3,IF((P12=P4),Q4,IF((P12=P5),Q5,IF((P12=P6),Q6,IF((P12=P7),Q7,IF((P12=P8),Q8,0))))))</f>
        <v>6</v>
      </c>
      <c r="S12" s="67">
        <v>14</v>
      </c>
      <c r="T12" s="67">
        <f>IF((S12=S3),T3,IF((S12=S4),T4,IF((S12=S5),T5,IF((S12=S6),T6,IF((S12=S7),T7,IF((S12=S8),T8,0))))))</f>
        <v>12</v>
      </c>
      <c r="V12" s="2">
        <v>14</v>
      </c>
      <c r="W12" s="67">
        <f>IF((V12=V3),W3,IF((V12=V4),W4,IF((V12=V5),W5,IF((V12=V6),W6,IF((V12=V7),W7,IF((V12=V8),W8,0))))))</f>
        <v>0</v>
      </c>
    </row>
    <row r="13" spans="7:23" x14ac:dyDescent="0.25">
      <c r="G13" s="67">
        <v>21</v>
      </c>
      <c r="H13" s="67">
        <f>IF((G13=G3),H3,IF((G13=G4),H4,IF((G13=G5),H5,IF((G13=G6),H6,IF((G13=G7),H7,IF((G13=G8),H8,0))))))</f>
        <v>0</v>
      </c>
      <c r="J13" s="67">
        <v>21</v>
      </c>
      <c r="K13" s="67">
        <f>IF((J13=J3),K3,IF((J13=J4),K4,IF((J13=J5),K5,IF((J13=J6),K6,IF((J13=J7),K7,IF((J13=J8),K8,0))))))</f>
        <v>0</v>
      </c>
      <c r="M13" s="67">
        <v>21</v>
      </c>
      <c r="N13" s="67">
        <f>IF((M13=M3),N3,IF((M13=M4),N4,IF((M13=M5),N5,IF((M13=M6),N6,IF((M13=M7),N7,IF((M13=M8),N8,0))))))</f>
        <v>6.0000000000000142</v>
      </c>
      <c r="P13" s="67">
        <v>21</v>
      </c>
      <c r="Q13" s="67">
        <f>IF((P13=P3),Q3,IF((P13=P4),Q4,IF((P13=P5),Q5,IF((P13=P6),Q6,IF((P13=P7),Q7,IF((P13=P8),Q8,0))))))</f>
        <v>3.0000000000000071</v>
      </c>
      <c r="S13" s="67">
        <v>21</v>
      </c>
      <c r="T13" s="67">
        <f>IF((S13=S3),T3,IF((S13=S4),T4,IF((S13=S5),T5,IF((S13=S6),T6,IF((S13=S7),T7,IF((S13=S8),T8,0))))))</f>
        <v>0</v>
      </c>
      <c r="V13" s="2">
        <v>21</v>
      </c>
      <c r="W13" s="67">
        <f>IF((V13=V3),W3,IF((V13=V4),W4,IF((V13=V5),W5,IF((V13=V6),W6,IF((V13=V7),W7,IF((V13=V8),W8,0))))))</f>
        <v>9</v>
      </c>
    </row>
    <row r="14" spans="7:23" x14ac:dyDescent="0.25">
      <c r="G14" s="67">
        <v>23</v>
      </c>
      <c r="H14" s="67">
        <f>IF((G14=G3),H3,IF((G14=G4),H4,IF((G14=G5),H5,IF((G14=G6),H6,IF((G14=G7),H7,IF((G14=G8),H8,0))))))</f>
        <v>0</v>
      </c>
      <c r="J14" s="67">
        <v>23</v>
      </c>
      <c r="K14" s="67">
        <f>IF((J14=J3),K3,IF((J14=J4),K4,IF((J14=J5),K5,IF((J14=J6),K6,IF((J14=J7),K7,IF((J14=J8),K8,0))))))</f>
        <v>5</v>
      </c>
      <c r="M14" s="67">
        <v>23</v>
      </c>
      <c r="N14" s="67">
        <f>IF((M14=M3),N3,IF((M14=M4),N4,IF((M14=M5),N5,IF((M14=M6),N6,IF((M14=M7),N7,IF((M14=M8),N8,0))))))</f>
        <v>9.0000000000000142</v>
      </c>
      <c r="P14" s="67">
        <v>23</v>
      </c>
      <c r="Q14" s="67">
        <f>IF((P14=P3),Q3,IF((P14=P4),Q4,IF((P14=P5),Q5,IF((P14=P6),Q6,IF((P14=P7),Q7,IF((P14=P8),Q8,0))))))</f>
        <v>11.000000000000007</v>
      </c>
      <c r="S14" s="67">
        <v>23</v>
      </c>
      <c r="T14" s="67">
        <f>IF((S14=S3),T3,IF((S14=S4),T4,IF((S14=S5),T5,IF((S14=S6),T6,IF((S14=S7),T7,IF((S14=S8),T8,0))))))</f>
        <v>3</v>
      </c>
      <c r="V14" s="2">
        <v>23</v>
      </c>
      <c r="W14" s="67">
        <f>IF((V14=V3),W3,IF((V14=V4),W4,IF((V14=V5),W5,IF((V14=V6),W6,IF((V14=V7),W7,IF((V14=V8),W8,0))))))</f>
        <v>6</v>
      </c>
    </row>
    <row r="15" spans="7:23" x14ac:dyDescent="0.25">
      <c r="G15" s="67">
        <v>24</v>
      </c>
      <c r="H15" s="67">
        <f>IF((G15=G3),H3,IF((G15=G4),H4,IF((G15=G5),H5,IF((G15=G6),H6,IF((G15=G7),H7,IF((G15=G8),H8,0))))))</f>
        <v>0</v>
      </c>
      <c r="J15" s="67">
        <v>24</v>
      </c>
      <c r="K15" s="67">
        <f>IF((J15=J3),K3,IF((J15=J4),K4,IF((J15=J5),K5,IF((J15=J6),K6,IF((J15=J7),K7,IF((J15=J8),K8,0))))))</f>
        <v>0</v>
      </c>
      <c r="M15" s="67">
        <v>24</v>
      </c>
      <c r="N15" s="67">
        <f>IF((M15=M3),N3,IF((M15=M4),N4,IF((M15=M5),N5,IF((M15=M6),N6,IF((M15=M7),N7,IF((M15=M8),N8,0))))))</f>
        <v>12.000000000000014</v>
      </c>
      <c r="P15" s="67">
        <v>24</v>
      </c>
      <c r="Q15" s="67">
        <f>IF((P15=P3),Q3,IF((P15=P4),Q4,IF((P15=P5),Q5,IF((P15=P6),Q6,IF((P15=P7),Q7,IF((P15=P8),Q8,0))))))</f>
        <v>9.0000000000000071</v>
      </c>
      <c r="S15" s="67">
        <v>24</v>
      </c>
      <c r="T15" s="67">
        <f>IF((S15=S3),T3,IF((S15=S4),T4,IF((S15=S5),T5,IF((S15=S6),T6,IF((S15=S7),T7,IF((S15=S8),T8,0))))))</f>
        <v>7</v>
      </c>
      <c r="V15" s="2">
        <v>24</v>
      </c>
      <c r="W15" s="67">
        <f>IF((V15=V3),W3,IF((V15=V4),W4,IF((V15=V5),W5,IF((V15=V6),W6,IF((V15=V7),W7,IF((V15=V8),W8,0))))))</f>
        <v>0</v>
      </c>
    </row>
    <row r="16" spans="7:23" x14ac:dyDescent="0.25">
      <c r="G16" s="67">
        <v>31</v>
      </c>
      <c r="H16" s="67">
        <f>IF((G16=G3),H3,IF((G16=G4),H4,IF((G16=G5),H5,IF((G16=G6),H6,IF((G16=G7),H7,IF((G16=G8),H8,0))))))</f>
        <v>0</v>
      </c>
      <c r="J16" s="67">
        <v>31</v>
      </c>
      <c r="K16" s="67">
        <f>IF((J16=J3),K3,IF((J16=J4),K4,IF((J16=J5),K5,IF((J16=J6),K6,IF((J16=J7),K7,IF((J16=J8),K8,0))))))</f>
        <v>0</v>
      </c>
      <c r="M16" s="67">
        <v>31</v>
      </c>
      <c r="N16" s="67">
        <f>IF((M16=M3),N3,IF((M16=M4),N4,IF((M16=M5),N5,IF((M16=M6),N6,IF((M16=M7),N7,IF((M16=M8),N8,0))))))</f>
        <v>0</v>
      </c>
      <c r="P16" s="67">
        <v>31</v>
      </c>
      <c r="Q16" s="67">
        <f>IF((P16=P3),Q3,IF((P16=P4),Q4,IF((P16=P5),Q5,IF((P16=P6),Q6,IF((P16=P7),Q7,IF((P16=P8),Q8,0))))))</f>
        <v>0</v>
      </c>
      <c r="S16" s="67">
        <v>31</v>
      </c>
      <c r="T16" s="67">
        <f>IF((S16=S3),T3,IF((S16=S4),T4,IF((S16=S5),T5,IF((S16=S6),T6,IF((S16=S7),T7,IF((S16=S8),T8,0))))))</f>
        <v>0</v>
      </c>
      <c r="V16" s="2">
        <v>31</v>
      </c>
      <c r="W16" s="67">
        <f>IF((V16=V3),W3,IF((V16=V4),W4,IF((V16=V5),W5,IF((V16=V6),W6,IF((V16=V7),W7,IF((V16=V8),W8,0))))))</f>
        <v>3</v>
      </c>
    </row>
    <row r="17" spans="6:23" x14ac:dyDescent="0.25">
      <c r="G17" s="67">
        <v>32</v>
      </c>
      <c r="H17" s="67">
        <f>IF((G17=G3),H3,IF((G17=G4),H4,IF((G17=G5),H5,IF((G17=G6),H6,IF((G17=G7),H7,IF((G17=G8),H8,0))))))</f>
        <v>4</v>
      </c>
      <c r="J17" s="67">
        <v>32</v>
      </c>
      <c r="K17" s="67">
        <f>IF((J17=J3),K3,IF((J17=J4),K4,IF((J17=J5),K5,IF((J17=J6),K6,IF((J17=J7),K7,IF((J17=J8),K8,0))))))</f>
        <v>0</v>
      </c>
      <c r="M17" s="67">
        <v>32</v>
      </c>
      <c r="N17" s="67">
        <f>IF((M17=M3),N3,IF((M17=M4),N4,IF((M17=M5),N5,IF((M17=M6),N6,IF((M17=M7),N7,IF((M17=M8),N8,0))))))</f>
        <v>0</v>
      </c>
      <c r="P17" s="67">
        <v>32</v>
      </c>
      <c r="Q17" s="67">
        <f>IF((P17=P3),Q3,IF((P17=P4),Q4,IF((P17=P5),Q5,IF((P17=P6),Q6,IF((P17=P7),Q7,IF((P17=P8),Q8,0))))))</f>
        <v>0</v>
      </c>
      <c r="S17" s="67">
        <v>32</v>
      </c>
      <c r="T17" s="67">
        <f>IF((S17=S3),T3,IF((S17=S4),T4,IF((S17=S5),T5,IF((S17=S6),T6,IF((S17=S7),T7,IF((S17=S8),T8,0))))))</f>
        <v>0</v>
      </c>
      <c r="V17" s="2">
        <v>32</v>
      </c>
      <c r="W17" s="67">
        <f>IF((V17=V3),W3,IF((V17=V4),W4,IF((V17=V5),W5,IF((V17=V6),W6,IF((V17=V7),W7,IF((V17=V8),W8,0))))))</f>
        <v>0</v>
      </c>
    </row>
    <row r="18" spans="6:23" x14ac:dyDescent="0.25">
      <c r="G18" s="67">
        <v>34</v>
      </c>
      <c r="H18" s="67">
        <f>IF((G18=G3),H3,IF((G18=G4),H4,IF((G18=G5),H5,IF((G18=G6),H6,IF((G18=G7),H7,IF((G18=G8),H8,0))))))</f>
        <v>0</v>
      </c>
      <c r="J18" s="67">
        <v>34</v>
      </c>
      <c r="K18" s="67">
        <f>IF((J18=J3),K3,IF((J18=J4),K4,IF((J18=J5),K5,IF((J18=J6),K6,IF((J18=J7),K7,IF((J18=J8),K8,0))))))</f>
        <v>0</v>
      </c>
      <c r="M18" s="67">
        <v>34</v>
      </c>
      <c r="N18" s="67">
        <f>IF((M18=M3),N3,IF((M18=M4),N4,IF((M18=M5),N5,IF((M18=M6),N6,IF((M18=M7),N7,IF((M18=M8),N8,0))))))</f>
        <v>3</v>
      </c>
      <c r="P18" s="67">
        <v>34</v>
      </c>
      <c r="Q18" s="67">
        <f>IF((P18=P3),Q3,IF((P18=P4),Q4,IF((P18=P5),Q5,IF((P18=P6),Q6,IF((P18=P7),Q7,IF((P18=P8),Q8,0))))))</f>
        <v>0</v>
      </c>
      <c r="S18" s="67">
        <v>34</v>
      </c>
      <c r="T18" s="67">
        <f>IF((S18=S3),T3,IF((S18=S4),T4,IF((S18=S5),T5,IF((S18=S6),T6,IF((S18=S7),T7,IF((S18=S8),T8,0))))))</f>
        <v>4</v>
      </c>
      <c r="V18" s="2">
        <v>34</v>
      </c>
      <c r="W18" s="67">
        <f>IF((V18=V3),W3,IF((V18=V4),W4,IF((V18=V5),W5,IF((V18=V6),W6,IF((V18=V7),W7,IF((V18=V8),W8,0))))))</f>
        <v>0</v>
      </c>
    </row>
    <row r="19" spans="6:23" x14ac:dyDescent="0.25">
      <c r="G19" s="67">
        <v>41</v>
      </c>
      <c r="H19" s="67">
        <f>IF((G19=G3),H3,IF((G19=G4),H4,IF((G19=G5),H5,IF((G19=G6),H6,IF((G19=G7),H7,IF((G19=G8),H8,0))))))</f>
        <v>5</v>
      </c>
      <c r="J19" s="67">
        <v>41</v>
      </c>
      <c r="K19" s="67">
        <f>IF((J19=J3),K3,IF((J19=J4),K4,IF((J19=J5),K5,IF((J19=J6),K6,IF((J19=J7),K7,IF((J19=J8),K8,0))))))</f>
        <v>0</v>
      </c>
      <c r="M19" s="67">
        <v>41</v>
      </c>
      <c r="N19" s="67">
        <f>IF((M19=M3),N3,IF((M19=M4),N4,IF((M19=M5),N5,IF((M19=M6),N6,IF((M19=M7),N7,IF((M19=M8),N8,0))))))</f>
        <v>0</v>
      </c>
      <c r="P19" s="67">
        <v>41</v>
      </c>
      <c r="Q19" s="67">
        <f>IF((P19=P3),Q3,IF((P19=P4),Q4,IF((P19=P5),Q5,IF((P19=P6),Q6,IF((P19=P7),Q7,IF((P19=P8),Q8,0))))))</f>
        <v>0</v>
      </c>
      <c r="S19" s="67">
        <v>41</v>
      </c>
      <c r="T19" s="67">
        <f>IF((S19=S3),T3,IF((S19=S4),T4,IF((S19=S5),T5,IF((S19=S6),T6,IF((S19=S7),T7,IF((S19=S8),T8,0))))))</f>
        <v>0</v>
      </c>
      <c r="V19" s="2">
        <v>41</v>
      </c>
      <c r="W19" s="67">
        <f>IF((V19=V3),W3,IF((V19=V4),W4,IF((V19=V5),W5,IF((V19=V6),W6,IF((V19=V7),W7,IF((V19=V8),W8,0))))))</f>
        <v>12.999999999999986</v>
      </c>
    </row>
    <row r="20" spans="6:23" x14ac:dyDescent="0.25">
      <c r="G20" s="67">
        <v>42</v>
      </c>
      <c r="H20" s="67">
        <f>IF((G20=G3),H3,IF((G20=G4),H4,IF((G20=G5),H5,IF((G20=G6),H6,IF((G20=G7),H7,IF((G20=G8),H8,0))))))</f>
        <v>13</v>
      </c>
      <c r="J20" s="67">
        <v>42</v>
      </c>
      <c r="K20" s="67">
        <f>IF((J20=J3),K3,IF((J20=J4),K4,IF((J20=J5),K5,IF((J20=J6),K6,IF((J20=J7),K7,IF((J20=J8),K8,0))))))</f>
        <v>2</v>
      </c>
      <c r="M20" s="67">
        <v>42</v>
      </c>
      <c r="N20" s="67">
        <f>IF((M20=M3),N3,IF((M20=M4),N4,IF((M20=M5),N5,IF((M20=M6),N6,IF((M20=M7),N7,IF((M20=M8),N8,0))))))</f>
        <v>0</v>
      </c>
      <c r="P20" s="67">
        <v>42</v>
      </c>
      <c r="Q20" s="67">
        <f>IF((P20=P3),Q3,IF((P20=P4),Q4,IF((P20=P5),Q5,IF((P20=P6),Q6,IF((P20=P7),Q7,IF((P20=P8),Q8,0))))))</f>
        <v>0</v>
      </c>
      <c r="S20" s="67">
        <v>42</v>
      </c>
      <c r="T20" s="67">
        <f>IF((S20=S3),T3,IF((S20=S4),T4,IF((S20=S5),T5,IF((S20=S6),T6,IF((S20=S7),T7,IF((S20=S8),T8,0))))))</f>
        <v>0</v>
      </c>
      <c r="V20" s="2">
        <v>42</v>
      </c>
      <c r="W20" s="67">
        <f>IF((V20=V3),W3,IF((V20=V4),W4,IF((V20=V5),W5,IF((V20=V6),W6,IF((V20=V7),W7,IF((V20=V8),W8,0))))))</f>
        <v>3.9999999999999858</v>
      </c>
    </row>
    <row r="21" spans="6:23" x14ac:dyDescent="0.25">
      <c r="G21" s="67">
        <v>43</v>
      </c>
      <c r="H21" s="67">
        <f>IF((G21=G3),H3,IF((G21=G4),H4,IF((G21=G5),H5,IF((G21=G6),H6,IF((G21=G7),H7,IF((G21=G8),H8,0))))))</f>
        <v>9</v>
      </c>
      <c r="J21" s="67">
        <v>43</v>
      </c>
      <c r="K21" s="67">
        <f>IF((J21=J3),K3,IF((J21=J4),K4,IF((J21=J5),K5,IF((J21=J6),K6,IF((J21=J7),K7,IF((J21=J8),K8,0))))))</f>
        <v>7</v>
      </c>
      <c r="M21" s="67">
        <v>43</v>
      </c>
      <c r="N21" s="67">
        <f>IF((M21=M3),N3,IF((M21=M4),N4,IF((M21=M5),N5,IF((M21=M6),N6,IF((M21=M7),N7,IF((M21=M8),N8,0))))))</f>
        <v>0</v>
      </c>
      <c r="P21" s="67">
        <v>43</v>
      </c>
      <c r="Q21" s="67">
        <f>IF((P21=P3),Q3,IF((P21=P4),Q4,IF((P21=P5),Q5,IF((P21=P6),Q6,IF((P21=P7),Q7,IF((P21=P8),Q8,0))))))</f>
        <v>2</v>
      </c>
      <c r="S21" s="67">
        <v>43</v>
      </c>
      <c r="T21" s="67">
        <f>IF((S21=S3),T3,IF((S21=S4),T4,IF((S21=S5),T5,IF((S21=S6),T6,IF((S21=S7),T7,IF((S21=S8),T8,0))))))</f>
        <v>0</v>
      </c>
      <c r="V21" s="2">
        <v>43</v>
      </c>
      <c r="W21" s="67">
        <f>IF((V21=V3),W3,IF((V21=V4),W4,IF((V21=V5),W5,IF((V21=V6),W6,IF((V21=V7),W7,IF((V21=V8),W8,0))))))</f>
        <v>9.9999999999999858</v>
      </c>
    </row>
    <row r="23" spans="6:23" x14ac:dyDescent="0.25">
      <c r="F23" s="22" t="s">
        <v>9</v>
      </c>
      <c r="G23" s="67">
        <v>1234</v>
      </c>
      <c r="H23" s="67">
        <f>(50-SUM(H10:H12,H14,H15,H18))</f>
        <v>38</v>
      </c>
      <c r="I23" s="27" t="s">
        <v>9</v>
      </c>
      <c r="J23" s="67">
        <v>1234</v>
      </c>
      <c r="K23" s="67">
        <f>(50-SUM(K10:K12,K14,K15,K18))</f>
        <v>17.999999999999957</v>
      </c>
      <c r="L23" s="33" t="s">
        <v>9</v>
      </c>
      <c r="M23" s="67">
        <v>1234</v>
      </c>
      <c r="N23" s="67">
        <f>(50-SUM(N10:N12,N14,N15,N18))</f>
        <v>16.999999999999972</v>
      </c>
      <c r="O23" s="17" t="s">
        <v>9</v>
      </c>
      <c r="P23" s="67">
        <v>1234</v>
      </c>
      <c r="Q23" s="67">
        <f>(50-SUM(Q10:Q12,Q14,Q15,Q18))</f>
        <v>15.999999999999986</v>
      </c>
      <c r="R23" s="40" t="s">
        <v>9</v>
      </c>
      <c r="S23" s="67">
        <v>1234</v>
      </c>
      <c r="T23" s="67">
        <f>(50-SUM(T10:T12,T14,T15,T18))</f>
        <v>11</v>
      </c>
      <c r="U23" s="46" t="s">
        <v>9</v>
      </c>
      <c r="V23" s="2">
        <v>1234</v>
      </c>
      <c r="W23" s="67">
        <f>(50-SUM(W10:W12,W14,W15,W18))</f>
        <v>44</v>
      </c>
    </row>
    <row r="24" spans="6:23" x14ac:dyDescent="0.25">
      <c r="F24" s="22" t="s">
        <v>10</v>
      </c>
      <c r="G24" s="67">
        <v>1243</v>
      </c>
      <c r="H24" s="67">
        <f>((H23-H21)+H18)</f>
        <v>29</v>
      </c>
      <c r="I24" s="27" t="s">
        <v>10</v>
      </c>
      <c r="J24" s="67">
        <v>1243</v>
      </c>
      <c r="K24" s="67">
        <f>((K23-K21)+K18)</f>
        <v>10.999999999999957</v>
      </c>
      <c r="L24" s="33" t="s">
        <v>10</v>
      </c>
      <c r="M24" s="67">
        <v>1243</v>
      </c>
      <c r="N24" s="67">
        <f>((N23-N21)+N18)</f>
        <v>19.999999999999972</v>
      </c>
      <c r="O24" s="17" t="s">
        <v>10</v>
      </c>
      <c r="P24" s="67">
        <v>1243</v>
      </c>
      <c r="Q24" s="67">
        <f>((Q23-Q21)+Q18)</f>
        <v>13.999999999999986</v>
      </c>
      <c r="R24" s="40" t="s">
        <v>10</v>
      </c>
      <c r="S24" s="67">
        <v>1243</v>
      </c>
      <c r="T24" s="67">
        <f>((T23-T21)+T18)</f>
        <v>15</v>
      </c>
      <c r="U24" s="46" t="s">
        <v>10</v>
      </c>
      <c r="V24" s="2">
        <v>1243</v>
      </c>
      <c r="W24" s="67">
        <f>((W23-W21)+W18)</f>
        <v>34.000000000000014</v>
      </c>
    </row>
    <row r="25" spans="6:23" x14ac:dyDescent="0.25">
      <c r="F25" s="22" t="s">
        <v>11</v>
      </c>
      <c r="G25" s="67">
        <v>1324</v>
      </c>
      <c r="H25" s="67">
        <f>((H23+H14)-H17)</f>
        <v>34</v>
      </c>
      <c r="I25" s="27" t="s">
        <v>11</v>
      </c>
      <c r="J25" s="67">
        <v>1324</v>
      </c>
      <c r="K25" s="67">
        <f>((K23+K14)-K17)</f>
        <v>22.999999999999957</v>
      </c>
      <c r="L25" s="33" t="s">
        <v>11</v>
      </c>
      <c r="M25" s="67">
        <v>1324</v>
      </c>
      <c r="N25" s="67">
        <f>((N23+N14)-N17)</f>
        <v>25.999999999999986</v>
      </c>
      <c r="O25" s="17" t="s">
        <v>11</v>
      </c>
      <c r="P25" s="67">
        <v>1324</v>
      </c>
      <c r="Q25" s="67">
        <f>((Q23+Q14)-Q17)</f>
        <v>26.999999999999993</v>
      </c>
      <c r="R25" s="40" t="s">
        <v>11</v>
      </c>
      <c r="S25" s="67">
        <v>1324</v>
      </c>
      <c r="T25" s="67">
        <f>((T23+T14)-T17)</f>
        <v>14</v>
      </c>
      <c r="U25" s="46" t="s">
        <v>11</v>
      </c>
      <c r="V25" s="2">
        <v>1324</v>
      </c>
      <c r="W25" s="67">
        <f>((W23+W14)-W17)</f>
        <v>50</v>
      </c>
    </row>
    <row r="26" spans="6:23" x14ac:dyDescent="0.25">
      <c r="F26" s="22" t="s">
        <v>12</v>
      </c>
      <c r="G26" s="67">
        <v>1342</v>
      </c>
      <c r="H26" s="67">
        <f>((H25+H15)-H20)</f>
        <v>21</v>
      </c>
      <c r="I26" s="27" t="s">
        <v>12</v>
      </c>
      <c r="J26" s="67">
        <v>1342</v>
      </c>
      <c r="K26" s="67">
        <f>((K25+K15)-K20)</f>
        <v>20.999999999999957</v>
      </c>
      <c r="L26" s="33" t="s">
        <v>12</v>
      </c>
      <c r="M26" s="67">
        <v>1342</v>
      </c>
      <c r="N26" s="67">
        <f>((N25+N15)-N20)</f>
        <v>38</v>
      </c>
      <c r="O26" s="17" t="s">
        <v>12</v>
      </c>
      <c r="P26" s="67">
        <v>1342</v>
      </c>
      <c r="Q26" s="67">
        <f>((Q25+Q15)-Q20)</f>
        <v>36</v>
      </c>
      <c r="R26" s="40" t="s">
        <v>12</v>
      </c>
      <c r="S26" s="67">
        <v>1342</v>
      </c>
      <c r="T26" s="67">
        <f>((T25+T15)-T20)</f>
        <v>21</v>
      </c>
      <c r="U26" s="46" t="s">
        <v>12</v>
      </c>
      <c r="V26" s="2">
        <v>1342</v>
      </c>
      <c r="W26" s="67">
        <f>((W25+W15)-W20)</f>
        <v>46.000000000000014</v>
      </c>
    </row>
    <row r="27" spans="6:23" x14ac:dyDescent="0.25">
      <c r="F27" s="22" t="s">
        <v>13</v>
      </c>
      <c r="G27" s="67">
        <v>1423</v>
      </c>
      <c r="H27" s="67">
        <f>((H24-H20)+H15)</f>
        <v>16</v>
      </c>
      <c r="I27" s="27" t="s">
        <v>13</v>
      </c>
      <c r="J27" s="67">
        <v>1423</v>
      </c>
      <c r="K27" s="67">
        <f>((K24-K20)+K15)</f>
        <v>8.9999999999999574</v>
      </c>
      <c r="L27" s="33" t="s">
        <v>13</v>
      </c>
      <c r="M27" s="67">
        <v>1423</v>
      </c>
      <c r="N27" s="67">
        <f>((N24-N20)+N15)</f>
        <v>31.999999999999986</v>
      </c>
      <c r="O27" s="17" t="s">
        <v>13</v>
      </c>
      <c r="P27" s="67">
        <v>1423</v>
      </c>
      <c r="Q27" s="67">
        <f>((Q24-Q20)+Q15)</f>
        <v>22.999999999999993</v>
      </c>
      <c r="R27" s="40" t="s">
        <v>13</v>
      </c>
      <c r="S27" s="67">
        <v>1423</v>
      </c>
      <c r="T27" s="67">
        <f>((T24-T20)+T15)</f>
        <v>22</v>
      </c>
      <c r="U27" s="46" t="s">
        <v>13</v>
      </c>
      <c r="V27" s="2">
        <v>1423</v>
      </c>
      <c r="W27" s="67">
        <f>((W24-W20)+W15)</f>
        <v>30.000000000000028</v>
      </c>
    </row>
    <row r="28" spans="6:23" x14ac:dyDescent="0.25">
      <c r="F28" s="22" t="s">
        <v>14</v>
      </c>
      <c r="G28" s="67">
        <v>1432</v>
      </c>
      <c r="H28" s="67">
        <f>((H27-H17)+H14)</f>
        <v>12</v>
      </c>
      <c r="I28" s="27" t="s">
        <v>14</v>
      </c>
      <c r="J28" s="67">
        <v>1432</v>
      </c>
      <c r="K28" s="67">
        <f>((K27-K17)+K14)</f>
        <v>13.999999999999957</v>
      </c>
      <c r="L28" s="33" t="s">
        <v>14</v>
      </c>
      <c r="M28" s="67">
        <v>1432</v>
      </c>
      <c r="N28" s="67">
        <f>((N27-N17)+N14)</f>
        <v>41</v>
      </c>
      <c r="O28" s="17" t="s">
        <v>14</v>
      </c>
      <c r="P28" s="67">
        <v>1432</v>
      </c>
      <c r="Q28" s="67">
        <f>((Q27-Q17)+Q14)</f>
        <v>34</v>
      </c>
      <c r="R28" s="40" t="s">
        <v>14</v>
      </c>
      <c r="S28" s="67">
        <v>1432</v>
      </c>
      <c r="T28" s="67">
        <f>((T27-T17)+T14)</f>
        <v>25</v>
      </c>
      <c r="U28" s="46" t="s">
        <v>14</v>
      </c>
      <c r="V28" s="2">
        <v>1432</v>
      </c>
      <c r="W28" s="67">
        <f>((W27-W17)+W14)</f>
        <v>36.000000000000028</v>
      </c>
    </row>
    <row r="29" spans="6:23" x14ac:dyDescent="0.25">
      <c r="G29" s="67">
        <v>2000</v>
      </c>
      <c r="J29" s="67">
        <v>2000</v>
      </c>
      <c r="M29" s="67">
        <v>2000</v>
      </c>
      <c r="P29" s="67">
        <v>2000</v>
      </c>
      <c r="S29" s="67">
        <v>2000</v>
      </c>
      <c r="V29" s="2">
        <v>2000</v>
      </c>
    </row>
    <row r="30" spans="6:23" x14ac:dyDescent="0.25">
      <c r="F30" s="22" t="s">
        <v>15</v>
      </c>
      <c r="G30" s="67">
        <v>2134</v>
      </c>
      <c r="H30" s="67">
        <f>((H23+H10)-H13)</f>
        <v>46</v>
      </c>
      <c r="I30" s="27" t="s">
        <v>15</v>
      </c>
      <c r="J30" s="67">
        <v>2134</v>
      </c>
      <c r="K30" s="67">
        <f>((K23+K10)-K13)</f>
        <v>25.999999999999972</v>
      </c>
      <c r="L30" s="33" t="s">
        <v>15</v>
      </c>
      <c r="M30" s="67">
        <v>2134</v>
      </c>
      <c r="N30" s="67">
        <f>((N23+N10)-N13)</f>
        <v>10.999999999999957</v>
      </c>
      <c r="O30" s="17" t="s">
        <v>15</v>
      </c>
      <c r="P30" s="67">
        <v>2134</v>
      </c>
      <c r="Q30" s="67">
        <f>((Q23+Q10)-Q13)</f>
        <v>12.999999999999979</v>
      </c>
      <c r="R30" s="40" t="s">
        <v>15</v>
      </c>
      <c r="S30" s="67">
        <v>2134</v>
      </c>
      <c r="T30" s="67">
        <f>((T23+T10)-T13)</f>
        <v>16</v>
      </c>
      <c r="U30" s="46" t="s">
        <v>15</v>
      </c>
      <c r="V30" s="2">
        <v>2134</v>
      </c>
      <c r="W30" s="67">
        <f>((W23+W10)-W13)</f>
        <v>35</v>
      </c>
    </row>
    <row r="31" spans="6:23" x14ac:dyDescent="0.25">
      <c r="F31" s="22" t="s">
        <v>16</v>
      </c>
      <c r="G31" s="67">
        <v>2143</v>
      </c>
      <c r="H31" s="67">
        <f>((H30+H18)-H21)</f>
        <v>37</v>
      </c>
      <c r="I31" s="27" t="s">
        <v>16</v>
      </c>
      <c r="J31" s="67">
        <v>2143</v>
      </c>
      <c r="K31" s="67">
        <f>((K30+K18)-K21)</f>
        <v>18.999999999999972</v>
      </c>
      <c r="L31" s="33" t="s">
        <v>16</v>
      </c>
      <c r="M31" s="67">
        <v>2143</v>
      </c>
      <c r="N31" s="67">
        <f>((N30+N18)-N21)</f>
        <v>13.999999999999957</v>
      </c>
      <c r="O31" s="17" t="s">
        <v>16</v>
      </c>
      <c r="P31" s="67">
        <v>2143</v>
      </c>
      <c r="Q31" s="67">
        <f>((Q30+Q18)-Q21)</f>
        <v>10.999999999999979</v>
      </c>
      <c r="R31" s="40" t="s">
        <v>16</v>
      </c>
      <c r="S31" s="67">
        <v>2143</v>
      </c>
      <c r="T31" s="67">
        <f>((T30+T18)-T21)</f>
        <v>20</v>
      </c>
      <c r="U31" s="46" t="s">
        <v>16</v>
      </c>
      <c r="V31" s="2">
        <v>2143</v>
      </c>
      <c r="W31" s="67">
        <f>((W30+W18)-W21)</f>
        <v>25.000000000000014</v>
      </c>
    </row>
    <row r="32" spans="6:23" x14ac:dyDescent="0.25">
      <c r="F32" s="22" t="s">
        <v>17</v>
      </c>
      <c r="G32" s="67">
        <v>2314</v>
      </c>
      <c r="H32" s="67">
        <f>((H30+H11)-H16)</f>
        <v>50</v>
      </c>
      <c r="I32" s="27" t="s">
        <v>17</v>
      </c>
      <c r="J32" s="67">
        <v>2314</v>
      </c>
      <c r="K32" s="67">
        <f>((K30+K11)-K16)</f>
        <v>38.999999999999986</v>
      </c>
      <c r="L32" s="33" t="s">
        <v>17</v>
      </c>
      <c r="M32" s="67">
        <v>2314</v>
      </c>
      <c r="N32" s="67">
        <f>((N30+N11)-N16)</f>
        <v>13.999999999999957</v>
      </c>
      <c r="O32" s="17" t="s">
        <v>17</v>
      </c>
      <c r="P32" s="67">
        <v>2314</v>
      </c>
      <c r="Q32" s="67">
        <f>((Q30+Q11)-Q16)</f>
        <v>20.999999999999979</v>
      </c>
      <c r="R32" s="40" t="s">
        <v>17</v>
      </c>
      <c r="S32" s="67">
        <v>2314</v>
      </c>
      <c r="T32" s="67">
        <f>((T30+T11)-T16)</f>
        <v>24</v>
      </c>
      <c r="U32" s="46" t="s">
        <v>17</v>
      </c>
      <c r="V32" s="2">
        <v>2314</v>
      </c>
      <c r="W32" s="67">
        <f>((W30+W11)-W16)</f>
        <v>32</v>
      </c>
    </row>
    <row r="33" spans="6:23" x14ac:dyDescent="0.25">
      <c r="F33" s="22" t="s">
        <v>18</v>
      </c>
      <c r="G33" s="67">
        <v>2341</v>
      </c>
      <c r="H33" s="67">
        <f>((H32+H12)-H19)</f>
        <v>45</v>
      </c>
      <c r="I33" s="27" t="s">
        <v>18</v>
      </c>
      <c r="J33" s="67">
        <v>2341</v>
      </c>
      <c r="K33" s="67">
        <f>((K32+K12)-K19)</f>
        <v>45</v>
      </c>
      <c r="L33" s="33" t="s">
        <v>18</v>
      </c>
      <c r="M33" s="67">
        <v>2341</v>
      </c>
      <c r="N33" s="67">
        <f>((N32+N12)-N19)</f>
        <v>19.999999999999957</v>
      </c>
      <c r="O33" s="17" t="s">
        <v>18</v>
      </c>
      <c r="P33" s="67">
        <v>2341</v>
      </c>
      <c r="Q33" s="67">
        <f>((Q32+Q12)-Q19)</f>
        <v>26.999999999999979</v>
      </c>
      <c r="R33" s="40" t="s">
        <v>18</v>
      </c>
      <c r="S33" s="67">
        <v>2341</v>
      </c>
      <c r="T33" s="67">
        <f>((T32+T12)-T19)</f>
        <v>36</v>
      </c>
      <c r="U33" s="46" t="s">
        <v>18</v>
      </c>
      <c r="V33" s="2">
        <v>2341</v>
      </c>
      <c r="W33" s="67">
        <f>((W32+W12)-W19)</f>
        <v>19.000000000000014</v>
      </c>
    </row>
    <row r="34" spans="6:23" x14ac:dyDescent="0.25">
      <c r="F34" s="22" t="s">
        <v>19</v>
      </c>
      <c r="G34" s="67">
        <v>2413</v>
      </c>
      <c r="H34" s="67">
        <f>((H31+H12)-H19)</f>
        <v>32</v>
      </c>
      <c r="I34" s="27" t="s">
        <v>19</v>
      </c>
      <c r="J34" s="67">
        <v>2413</v>
      </c>
      <c r="K34" s="67">
        <f>((K31+K12)-K19)</f>
        <v>24.999999999999986</v>
      </c>
      <c r="L34" s="33" t="s">
        <v>19</v>
      </c>
      <c r="M34" s="67">
        <v>2413</v>
      </c>
      <c r="N34" s="67">
        <f>((N31+N12)-N19)</f>
        <v>19.999999999999957</v>
      </c>
      <c r="O34" s="17" t="s">
        <v>19</v>
      </c>
      <c r="P34" s="67">
        <v>2413</v>
      </c>
      <c r="Q34" s="67">
        <f>((Q31+Q12)-Q19)</f>
        <v>16.999999999999979</v>
      </c>
      <c r="R34" s="40" t="s">
        <v>19</v>
      </c>
      <c r="S34" s="67">
        <v>2413</v>
      </c>
      <c r="T34" s="67">
        <f>((T31+T12)-T19)</f>
        <v>32</v>
      </c>
      <c r="U34" s="46" t="s">
        <v>19</v>
      </c>
      <c r="V34" s="2">
        <v>2413</v>
      </c>
      <c r="W34" s="67">
        <f>((W31+W12)-W19)</f>
        <v>12.000000000000028</v>
      </c>
    </row>
    <row r="35" spans="6:23" x14ac:dyDescent="0.25">
      <c r="F35" s="22" t="s">
        <v>20</v>
      </c>
      <c r="G35" s="67">
        <v>2431</v>
      </c>
      <c r="H35" s="67">
        <f>((H34+H11)-H16)</f>
        <v>36</v>
      </c>
      <c r="I35" s="27" t="s">
        <v>20</v>
      </c>
      <c r="J35" s="67">
        <v>2431</v>
      </c>
      <c r="K35" s="67">
        <f>((K34+K11)-K16)</f>
        <v>38</v>
      </c>
      <c r="L35" s="33" t="s">
        <v>20</v>
      </c>
      <c r="M35" s="67">
        <v>2431</v>
      </c>
      <c r="N35" s="67">
        <f>((N34+N11)-N16)</f>
        <v>22.999999999999957</v>
      </c>
      <c r="O35" s="17" t="s">
        <v>20</v>
      </c>
      <c r="P35" s="67">
        <v>2431</v>
      </c>
      <c r="Q35" s="67">
        <f>((Q34+Q11)-Q16)</f>
        <v>24.999999999999979</v>
      </c>
      <c r="R35" s="40" t="s">
        <v>20</v>
      </c>
      <c r="S35" s="67">
        <v>2431</v>
      </c>
      <c r="T35" s="67">
        <f>((T34+T11)-T16)</f>
        <v>40</v>
      </c>
      <c r="U35" s="46" t="s">
        <v>20</v>
      </c>
      <c r="V35" s="2">
        <v>2431</v>
      </c>
      <c r="W35" s="67">
        <f>((W34+W11)-W16)</f>
        <v>9.0000000000000284</v>
      </c>
    </row>
    <row r="36" spans="6:23" x14ac:dyDescent="0.25">
      <c r="G36" s="67">
        <v>3000</v>
      </c>
      <c r="J36" s="67">
        <v>3000</v>
      </c>
      <c r="M36" s="67">
        <v>3000</v>
      </c>
      <c r="P36" s="67">
        <v>3000</v>
      </c>
      <c r="S36" s="67">
        <v>3000</v>
      </c>
      <c r="V36" s="2">
        <v>3000</v>
      </c>
    </row>
    <row r="37" spans="6:23" x14ac:dyDescent="0.25">
      <c r="F37" s="22" t="s">
        <v>21</v>
      </c>
      <c r="G37" s="67">
        <v>3124</v>
      </c>
      <c r="H37" s="67">
        <f>((H25+H11)-H16)</f>
        <v>38</v>
      </c>
      <c r="I37" s="27" t="s">
        <v>21</v>
      </c>
      <c r="J37" s="67">
        <v>3124</v>
      </c>
      <c r="K37" s="67">
        <f>((K25+K11)-K16)</f>
        <v>35.999999999999972</v>
      </c>
      <c r="L37" s="33" t="s">
        <v>21</v>
      </c>
      <c r="M37" s="67">
        <v>3124</v>
      </c>
      <c r="N37" s="67">
        <f>((N25+N11)-N16)</f>
        <v>28.999999999999986</v>
      </c>
      <c r="O37" s="17" t="s">
        <v>21</v>
      </c>
      <c r="P37" s="67">
        <v>3124</v>
      </c>
      <c r="Q37" s="67">
        <f>((Q25+Q11)-Q16)</f>
        <v>34.999999999999993</v>
      </c>
      <c r="R37" s="40" t="s">
        <v>21</v>
      </c>
      <c r="S37" s="67">
        <v>3124</v>
      </c>
      <c r="T37" s="67">
        <f>((T25+T11)-T16)</f>
        <v>22</v>
      </c>
      <c r="U37" s="46" t="s">
        <v>21</v>
      </c>
      <c r="V37" s="2">
        <v>3124</v>
      </c>
      <c r="W37" s="67">
        <f>((W25+W11)-W16)</f>
        <v>47</v>
      </c>
    </row>
    <row r="38" spans="6:23" x14ac:dyDescent="0.25">
      <c r="F38" s="22" t="s">
        <v>22</v>
      </c>
      <c r="G38" s="67">
        <v>3142</v>
      </c>
      <c r="H38" s="67">
        <f>((H37+H15)-H20)</f>
        <v>25</v>
      </c>
      <c r="I38" s="27" t="s">
        <v>22</v>
      </c>
      <c r="J38" s="67">
        <v>3142</v>
      </c>
      <c r="K38" s="67">
        <f>((K37+K15)-K20)</f>
        <v>33.999999999999972</v>
      </c>
      <c r="L38" s="33" t="s">
        <v>22</v>
      </c>
      <c r="M38" s="67">
        <v>3142</v>
      </c>
      <c r="N38" s="67">
        <f>((N37+N15)-N20)</f>
        <v>41</v>
      </c>
      <c r="O38" s="17" t="s">
        <v>22</v>
      </c>
      <c r="P38" s="67">
        <v>3142</v>
      </c>
      <c r="Q38" s="67">
        <f>((Q37+Q15)-Q20)</f>
        <v>44</v>
      </c>
      <c r="R38" s="40" t="s">
        <v>22</v>
      </c>
      <c r="S38" s="67">
        <v>3142</v>
      </c>
      <c r="T38" s="67">
        <f>((T37+T15)-T20)</f>
        <v>29</v>
      </c>
      <c r="U38" s="46" t="s">
        <v>22</v>
      </c>
      <c r="V38" s="2">
        <v>3142</v>
      </c>
      <c r="W38" s="67">
        <f>((W37+W15)-W20)</f>
        <v>43.000000000000014</v>
      </c>
    </row>
    <row r="39" spans="6:23" x14ac:dyDescent="0.25">
      <c r="F39" s="22" t="s">
        <v>23</v>
      </c>
      <c r="G39" s="67">
        <v>3214</v>
      </c>
      <c r="H39" s="67">
        <f>((H32+H14)-H17)</f>
        <v>46</v>
      </c>
      <c r="I39" s="27" t="s">
        <v>23</v>
      </c>
      <c r="J39" s="67">
        <v>3214</v>
      </c>
      <c r="K39" s="67">
        <f>((K32+K14)-K17)</f>
        <v>43.999999999999986</v>
      </c>
      <c r="L39" s="33" t="s">
        <v>23</v>
      </c>
      <c r="M39" s="67">
        <v>3214</v>
      </c>
      <c r="N39" s="67">
        <f>((N32+N14)-N17)</f>
        <v>22.999999999999972</v>
      </c>
      <c r="O39" s="17" t="s">
        <v>23</v>
      </c>
      <c r="P39" s="67">
        <v>3214</v>
      </c>
      <c r="Q39" s="67">
        <f>((Q32+Q14)-Q17)</f>
        <v>31.999999999999986</v>
      </c>
      <c r="R39" s="40" t="s">
        <v>23</v>
      </c>
      <c r="S39" s="67">
        <v>3214</v>
      </c>
      <c r="T39" s="67">
        <f>((T32+T14)-T17)</f>
        <v>27</v>
      </c>
      <c r="U39" s="46" t="s">
        <v>23</v>
      </c>
      <c r="V39" s="2">
        <v>3214</v>
      </c>
      <c r="W39" s="67">
        <f>((W32+W14)-W17)</f>
        <v>38</v>
      </c>
    </row>
    <row r="40" spans="6:23" x14ac:dyDescent="0.25">
      <c r="F40" s="22" t="s">
        <v>24</v>
      </c>
      <c r="G40" s="67">
        <v>3241</v>
      </c>
      <c r="H40" s="67">
        <f>((H39+H12)-H19)</f>
        <v>41</v>
      </c>
      <c r="I40" s="27" t="s">
        <v>24</v>
      </c>
      <c r="J40" s="67">
        <v>3241</v>
      </c>
      <c r="K40" s="67">
        <f>((K39+K12)-K19)</f>
        <v>50</v>
      </c>
      <c r="L40" s="33" t="s">
        <v>24</v>
      </c>
      <c r="M40" s="67">
        <v>3241</v>
      </c>
      <c r="N40" s="67">
        <f>((N39+N12)-N19)</f>
        <v>28.999999999999972</v>
      </c>
      <c r="O40" s="17" t="s">
        <v>24</v>
      </c>
      <c r="P40" s="67">
        <v>3241</v>
      </c>
      <c r="Q40" s="67">
        <f>((Q39+Q12)-Q19)</f>
        <v>37.999999999999986</v>
      </c>
      <c r="R40" s="40" t="s">
        <v>24</v>
      </c>
      <c r="S40" s="67">
        <v>3241</v>
      </c>
      <c r="T40" s="67">
        <f>((T39+T12)-T19)</f>
        <v>39</v>
      </c>
      <c r="U40" s="46" t="s">
        <v>24</v>
      </c>
      <c r="V40" s="2">
        <v>3241</v>
      </c>
      <c r="W40" s="67">
        <f>((W39+W12)-W19)</f>
        <v>25.000000000000014</v>
      </c>
    </row>
    <row r="41" spans="6:23" x14ac:dyDescent="0.25">
      <c r="F41" s="22" t="s">
        <v>25</v>
      </c>
      <c r="G41" s="67">
        <v>3412</v>
      </c>
      <c r="H41" s="67">
        <f>((H38+H12)-H19)</f>
        <v>20</v>
      </c>
      <c r="I41" s="27" t="s">
        <v>25</v>
      </c>
      <c r="J41" s="67">
        <v>3412</v>
      </c>
      <c r="K41" s="67">
        <f>((K38+K12)-K19)</f>
        <v>39.999999999999986</v>
      </c>
      <c r="L41" s="33" t="s">
        <v>25</v>
      </c>
      <c r="M41" s="67">
        <v>3412</v>
      </c>
      <c r="N41" s="67">
        <f>((N38+N12)-N19)</f>
        <v>47</v>
      </c>
      <c r="O41" s="17" t="s">
        <v>25</v>
      </c>
      <c r="P41" s="67">
        <v>3412</v>
      </c>
      <c r="Q41" s="67">
        <f>((Q38+Q12)-Q19)</f>
        <v>50</v>
      </c>
      <c r="R41" s="40" t="s">
        <v>25</v>
      </c>
      <c r="S41" s="67">
        <v>3412</v>
      </c>
      <c r="T41" s="67">
        <f>((T38+T12)-T19)</f>
        <v>41</v>
      </c>
      <c r="U41" s="46" t="s">
        <v>25</v>
      </c>
      <c r="V41" s="2">
        <v>3412</v>
      </c>
      <c r="W41" s="67">
        <f>((W38+W12)-W19)</f>
        <v>30.000000000000028</v>
      </c>
    </row>
    <row r="42" spans="6:23" x14ac:dyDescent="0.25">
      <c r="F42" s="22" t="s">
        <v>26</v>
      </c>
      <c r="G42" s="67">
        <v>3421</v>
      </c>
      <c r="H42" s="67">
        <f>((H41+H10)-H13)</f>
        <v>28</v>
      </c>
      <c r="I42" s="27" t="s">
        <v>26</v>
      </c>
      <c r="J42" s="67">
        <v>3421</v>
      </c>
      <c r="K42" s="67">
        <f>((K41+K10)-K13)</f>
        <v>48</v>
      </c>
      <c r="L42" s="33" t="s">
        <v>26</v>
      </c>
      <c r="M42" s="67">
        <v>3421</v>
      </c>
      <c r="N42" s="67">
        <f>((N41+N10)-N13)</f>
        <v>40.999999999999986</v>
      </c>
      <c r="O42" s="17" t="s">
        <v>26</v>
      </c>
      <c r="P42" s="67">
        <v>3421</v>
      </c>
      <c r="Q42" s="67">
        <f>((Q41+Q10)-Q13)</f>
        <v>46.999999999999993</v>
      </c>
      <c r="R42" s="40" t="s">
        <v>26</v>
      </c>
      <c r="S42" s="67">
        <v>3421</v>
      </c>
      <c r="T42" s="67">
        <f>((T41+T10)-T13)</f>
        <v>46</v>
      </c>
      <c r="U42" s="46" t="s">
        <v>26</v>
      </c>
      <c r="V42" s="2">
        <v>3421</v>
      </c>
      <c r="W42" s="67">
        <f>((W41+W10)-W13)</f>
        <v>21.000000000000028</v>
      </c>
    </row>
    <row r="43" spans="6:23" x14ac:dyDescent="0.25">
      <c r="G43" s="67">
        <v>4000</v>
      </c>
      <c r="J43" s="67">
        <v>4000</v>
      </c>
      <c r="M43" s="67">
        <v>4000</v>
      </c>
      <c r="P43" s="67">
        <v>4000</v>
      </c>
      <c r="S43" s="67">
        <v>4000</v>
      </c>
      <c r="V43" s="2">
        <v>4000</v>
      </c>
    </row>
    <row r="44" spans="6:23" x14ac:dyDescent="0.25">
      <c r="F44" s="22" t="s">
        <v>27</v>
      </c>
      <c r="G44" s="67">
        <v>4123</v>
      </c>
      <c r="H44" s="67">
        <f>((H27+H12)-H19)</f>
        <v>11</v>
      </c>
      <c r="I44" s="27" t="s">
        <v>27</v>
      </c>
      <c r="J44" s="67">
        <v>4123</v>
      </c>
      <c r="K44" s="67">
        <f>((K27+K12)-K19)</f>
        <v>14.999999999999972</v>
      </c>
      <c r="L44" s="33" t="s">
        <v>27</v>
      </c>
      <c r="M44" s="67">
        <v>4123</v>
      </c>
      <c r="N44" s="67">
        <f>((N27+N12)-N19)</f>
        <v>37.999999999999986</v>
      </c>
      <c r="O44" s="17" t="s">
        <v>27</v>
      </c>
      <c r="P44" s="67">
        <v>4123</v>
      </c>
      <c r="Q44" s="67">
        <f>((Q27+Q12)-Q19)</f>
        <v>28.999999999999993</v>
      </c>
      <c r="R44" s="40" t="s">
        <v>27</v>
      </c>
      <c r="S44" s="67">
        <v>4123</v>
      </c>
      <c r="T44" s="67">
        <f>((T27+T12)-T19)</f>
        <v>34</v>
      </c>
      <c r="U44" s="46" t="s">
        <v>27</v>
      </c>
      <c r="V44" s="2">
        <v>4123</v>
      </c>
      <c r="W44" s="67">
        <f>((W27+W12)-W19)</f>
        <v>17.000000000000043</v>
      </c>
    </row>
    <row r="45" spans="6:23" x14ac:dyDescent="0.25">
      <c r="F45" s="22" t="s">
        <v>28</v>
      </c>
      <c r="G45" s="67">
        <v>4132</v>
      </c>
      <c r="H45" s="67">
        <f>((H44+H14)-H17)</f>
        <v>7</v>
      </c>
      <c r="I45" s="27" t="s">
        <v>28</v>
      </c>
      <c r="J45" s="67">
        <v>4132</v>
      </c>
      <c r="K45" s="67">
        <f>((K44+K14)-K17)</f>
        <v>19.999999999999972</v>
      </c>
      <c r="L45" s="33" t="s">
        <v>28</v>
      </c>
      <c r="M45" s="67">
        <v>4132</v>
      </c>
      <c r="N45" s="67">
        <f>((N44+N14)-N17)</f>
        <v>47</v>
      </c>
      <c r="O45" s="17" t="s">
        <v>28</v>
      </c>
      <c r="P45" s="67">
        <v>4132</v>
      </c>
      <c r="Q45" s="67">
        <f>((Q44+Q14)-Q17)</f>
        <v>40</v>
      </c>
      <c r="R45" s="40" t="s">
        <v>28</v>
      </c>
      <c r="S45" s="67">
        <v>4132</v>
      </c>
      <c r="T45" s="67">
        <f>((T44+T14)-T17)</f>
        <v>37</v>
      </c>
      <c r="U45" s="46" t="s">
        <v>28</v>
      </c>
      <c r="V45" s="2">
        <v>4132</v>
      </c>
      <c r="W45" s="67">
        <f>((W44+W14)-W17)</f>
        <v>23.000000000000043</v>
      </c>
    </row>
    <row r="46" spans="6:23" x14ac:dyDescent="0.25">
      <c r="F46" s="22" t="s">
        <v>29</v>
      </c>
      <c r="G46" s="67">
        <v>4213</v>
      </c>
      <c r="H46" s="67">
        <f>((H34+H15)-H20)</f>
        <v>19</v>
      </c>
      <c r="I46" s="27" t="s">
        <v>29</v>
      </c>
      <c r="J46" s="67">
        <v>4213</v>
      </c>
      <c r="K46" s="67">
        <f>((K34+K15)-K20)</f>
        <v>22.999999999999986</v>
      </c>
      <c r="L46" s="33" t="s">
        <v>29</v>
      </c>
      <c r="M46" s="67">
        <v>4213</v>
      </c>
      <c r="N46" s="67">
        <f>((N34+N15)-N20)</f>
        <v>31.999999999999972</v>
      </c>
      <c r="O46" s="17" t="s">
        <v>29</v>
      </c>
      <c r="P46" s="67">
        <v>4213</v>
      </c>
      <c r="Q46" s="67">
        <f>((Q34+Q15)-Q20)</f>
        <v>25.999999999999986</v>
      </c>
      <c r="R46" s="40" t="s">
        <v>29</v>
      </c>
      <c r="S46" s="67">
        <v>4213</v>
      </c>
      <c r="T46" s="67">
        <f>((T34+T15)-T20)</f>
        <v>39</v>
      </c>
      <c r="U46" s="46" t="s">
        <v>29</v>
      </c>
      <c r="V46" s="2">
        <v>4213</v>
      </c>
      <c r="W46" s="67">
        <f>((W34+W15)-W20)</f>
        <v>8.0000000000000426</v>
      </c>
    </row>
    <row r="47" spans="6:23" x14ac:dyDescent="0.25">
      <c r="F47" s="22" t="s">
        <v>4</v>
      </c>
      <c r="G47" s="67">
        <v>4231</v>
      </c>
      <c r="H47" s="67">
        <f>((H46+H11)-H16)</f>
        <v>23</v>
      </c>
      <c r="I47" s="27" t="s">
        <v>4</v>
      </c>
      <c r="J47" s="67">
        <v>4231</v>
      </c>
      <c r="K47" s="67">
        <f>((K46+K11)-K16)</f>
        <v>36</v>
      </c>
      <c r="L47" s="33" t="s">
        <v>4</v>
      </c>
      <c r="M47" s="67">
        <v>4231</v>
      </c>
      <c r="N47" s="67">
        <f>((N46+N11)-N16)</f>
        <v>34.999999999999972</v>
      </c>
      <c r="O47" s="17" t="s">
        <v>4</v>
      </c>
      <c r="P47" s="67">
        <v>4231</v>
      </c>
      <c r="Q47" s="67">
        <f>((Q46+Q11)-Q16)</f>
        <v>33.999999999999986</v>
      </c>
      <c r="R47" s="40" t="s">
        <v>4</v>
      </c>
      <c r="S47" s="67">
        <v>4231</v>
      </c>
      <c r="T47" s="67">
        <f>((T46+T11)-T16)</f>
        <v>47</v>
      </c>
      <c r="U47" s="46" t="s">
        <v>4</v>
      </c>
      <c r="V47" s="2">
        <v>4231</v>
      </c>
      <c r="W47" s="67">
        <f>((W46+W11)-W16)</f>
        <v>5.0000000000000426</v>
      </c>
    </row>
    <row r="48" spans="6:23" x14ac:dyDescent="0.25">
      <c r="F48" s="22" t="s">
        <v>30</v>
      </c>
      <c r="G48" s="67">
        <v>4312</v>
      </c>
      <c r="H48" s="67">
        <f>((H41+H18)-H21)</f>
        <v>11</v>
      </c>
      <c r="I48" s="27" t="s">
        <v>30</v>
      </c>
      <c r="J48" s="67">
        <v>4312</v>
      </c>
      <c r="K48" s="67">
        <f>((K41+K18)-K21)</f>
        <v>32.999999999999986</v>
      </c>
      <c r="L48" s="33" t="s">
        <v>30</v>
      </c>
      <c r="M48" s="67">
        <v>4312</v>
      </c>
      <c r="N48" s="67">
        <f>((N41+N18)-N21)</f>
        <v>50</v>
      </c>
      <c r="O48" s="17" t="s">
        <v>30</v>
      </c>
      <c r="P48" s="67">
        <v>4312</v>
      </c>
      <c r="Q48" s="67">
        <f>((Q41+Q18)-Q21)</f>
        <v>48</v>
      </c>
      <c r="R48" s="40" t="s">
        <v>30</v>
      </c>
      <c r="S48" s="67">
        <v>4312</v>
      </c>
      <c r="T48" s="67">
        <f>((T41+T18)-T21)</f>
        <v>45</v>
      </c>
      <c r="U48" s="46" t="s">
        <v>30</v>
      </c>
      <c r="V48" s="2">
        <v>4312</v>
      </c>
      <c r="W48" s="67">
        <f>((W41+W18)-W21)</f>
        <v>20.000000000000043</v>
      </c>
    </row>
    <row r="49" spans="1:36" x14ac:dyDescent="0.25">
      <c r="A49" s="3"/>
      <c r="B49" s="14"/>
      <c r="C49" s="3"/>
      <c r="D49" s="3"/>
      <c r="E49" s="14"/>
      <c r="F49" s="22" t="s">
        <v>31</v>
      </c>
      <c r="G49" s="67">
        <v>4321</v>
      </c>
      <c r="H49" s="67">
        <f>((H48+H10)-H13)</f>
        <v>19</v>
      </c>
      <c r="I49" s="27" t="s">
        <v>31</v>
      </c>
      <c r="J49" s="67">
        <v>4321</v>
      </c>
      <c r="K49" s="67">
        <f>((K48+K10)-K13)</f>
        <v>41</v>
      </c>
      <c r="L49" s="33" t="s">
        <v>31</v>
      </c>
      <c r="M49" s="67">
        <v>4321</v>
      </c>
      <c r="N49" s="67">
        <f>((N48+N10)-N13)</f>
        <v>43.999999999999986</v>
      </c>
      <c r="O49" s="17" t="s">
        <v>31</v>
      </c>
      <c r="P49" s="67">
        <v>4321</v>
      </c>
      <c r="Q49" s="67">
        <f>((Q48+Q10)-Q13)</f>
        <v>44.999999999999993</v>
      </c>
      <c r="R49" s="40" t="s">
        <v>31</v>
      </c>
      <c r="S49" s="67">
        <v>4321</v>
      </c>
      <c r="T49" s="67">
        <f>((T48+T10)-T13)</f>
        <v>50</v>
      </c>
      <c r="U49" s="46" t="s">
        <v>31</v>
      </c>
      <c r="V49" s="2">
        <v>4321</v>
      </c>
      <c r="W49" s="67">
        <f>((W48+W10)-W13)</f>
        <v>11.000000000000043</v>
      </c>
      <c r="AD49" s="56"/>
      <c r="AE49" s="56"/>
      <c r="AF49" s="56"/>
      <c r="AG49" s="14"/>
      <c r="AH49" s="56"/>
      <c r="AI49" s="14"/>
      <c r="AJ49" s="14"/>
    </row>
    <row r="50" spans="1:36" x14ac:dyDescent="0.25">
      <c r="A50" s="4" t="s">
        <v>32</v>
      </c>
      <c r="B50" s="5"/>
      <c r="C50" s="4"/>
      <c r="D50" s="4"/>
      <c r="E50" s="5" t="s">
        <v>33</v>
      </c>
      <c r="F50" s="23"/>
      <c r="G50" s="66" t="s">
        <v>32</v>
      </c>
      <c r="H50" s="66" t="s">
        <v>32</v>
      </c>
      <c r="I50" s="28"/>
      <c r="J50" s="66" t="s">
        <v>32</v>
      </c>
      <c r="K50" s="66" t="s">
        <v>32</v>
      </c>
      <c r="L50" s="34"/>
      <c r="M50" s="66" t="s">
        <v>32</v>
      </c>
      <c r="N50" s="66" t="s">
        <v>32</v>
      </c>
      <c r="O50" s="38"/>
      <c r="P50" s="66" t="s">
        <v>32</v>
      </c>
      <c r="Q50" s="66" t="s">
        <v>32</v>
      </c>
      <c r="R50" s="41"/>
      <c r="S50" s="66" t="s">
        <v>32</v>
      </c>
      <c r="T50" s="66" t="s">
        <v>32</v>
      </c>
      <c r="U50" s="47"/>
      <c r="V50" s="1" t="s">
        <v>32</v>
      </c>
      <c r="W50" s="66" t="s">
        <v>32</v>
      </c>
      <c r="AD50" s="56"/>
      <c r="AE50" s="56"/>
      <c r="AF50" s="56"/>
      <c r="AG50" s="14"/>
      <c r="AH50" s="56"/>
      <c r="AI50" s="14"/>
      <c r="AJ50" s="14"/>
    </row>
    <row r="51" spans="1:36" x14ac:dyDescent="0.25">
      <c r="A51" s="3"/>
      <c r="B51" s="14"/>
      <c r="C51" s="3"/>
      <c r="D51" s="3"/>
      <c r="E51" s="14"/>
      <c r="G51" s="66"/>
      <c r="J51" s="66"/>
      <c r="M51" s="66"/>
      <c r="P51" s="66"/>
      <c r="S51" s="66"/>
      <c r="V51" s="1"/>
      <c r="AD51" s="56"/>
      <c r="AE51" s="56"/>
      <c r="AF51" s="56"/>
      <c r="AG51" s="14"/>
      <c r="AH51" s="56"/>
      <c r="AI51" s="14"/>
      <c r="AJ51" s="14"/>
    </row>
    <row r="53" spans="1:36" s="7" customFormat="1" x14ac:dyDescent="0.25">
      <c r="A53" s="6" t="s">
        <v>172</v>
      </c>
      <c r="B53" s="14"/>
      <c r="C53" s="6"/>
      <c r="D53" s="6"/>
      <c r="E53" s="14"/>
      <c r="F53" s="24"/>
      <c r="G53" s="66" t="s">
        <v>56</v>
      </c>
      <c r="H53" s="70"/>
      <c r="I53" s="29"/>
      <c r="J53" s="66" t="s">
        <v>55</v>
      </c>
      <c r="K53" s="70"/>
      <c r="L53" s="35"/>
      <c r="M53" s="66" t="s">
        <v>57</v>
      </c>
      <c r="N53" s="70"/>
      <c r="O53" s="39"/>
      <c r="P53" s="66" t="s">
        <v>63</v>
      </c>
      <c r="Q53" s="70"/>
      <c r="R53" s="42"/>
      <c r="S53" s="66" t="s">
        <v>58</v>
      </c>
      <c r="T53" s="70"/>
      <c r="U53" s="48"/>
      <c r="V53" s="52" t="s">
        <v>64</v>
      </c>
      <c r="W53" s="70"/>
      <c r="X53" s="62"/>
      <c r="Y53" s="65"/>
      <c r="Z53" s="62"/>
      <c r="AA53" s="62"/>
      <c r="AB53" s="62"/>
      <c r="AC53" s="62"/>
      <c r="AD53" s="56"/>
      <c r="AE53" s="56"/>
      <c r="AF53" s="56"/>
      <c r="AG53" s="14"/>
      <c r="AH53" s="56"/>
      <c r="AI53" s="14"/>
      <c r="AJ53" s="14"/>
    </row>
    <row r="54" spans="1:36" s="10" customFormat="1" x14ac:dyDescent="0.25">
      <c r="A54" s="9" t="s">
        <v>65</v>
      </c>
      <c r="B54" s="14"/>
      <c r="C54" s="9"/>
      <c r="D54" s="9"/>
      <c r="E54" s="14"/>
      <c r="F54" s="25"/>
      <c r="G54" s="66" t="s">
        <v>34</v>
      </c>
      <c r="H54" s="66">
        <v>1</v>
      </c>
      <c r="I54" s="30"/>
      <c r="J54" s="66" t="s">
        <v>34</v>
      </c>
      <c r="K54" s="66">
        <v>2</v>
      </c>
      <c r="L54" s="36"/>
      <c r="M54" s="66" t="s">
        <v>34</v>
      </c>
      <c r="N54" s="66">
        <v>3</v>
      </c>
      <c r="O54" s="19"/>
      <c r="P54" s="66" t="s">
        <v>34</v>
      </c>
      <c r="Q54" s="66">
        <v>4</v>
      </c>
      <c r="R54" s="43"/>
      <c r="S54" s="66" t="s">
        <v>34</v>
      </c>
      <c r="T54" s="66">
        <v>5</v>
      </c>
      <c r="U54" s="49"/>
      <c r="V54" s="52" t="s">
        <v>34</v>
      </c>
      <c r="W54" s="66">
        <v>6</v>
      </c>
      <c r="X54" s="63" t="s">
        <v>59</v>
      </c>
      <c r="Y54" s="63" t="s">
        <v>60</v>
      </c>
      <c r="Z54" s="63" t="s">
        <v>61</v>
      </c>
      <c r="AA54" s="63" t="s">
        <v>59</v>
      </c>
      <c r="AB54" s="63" t="s">
        <v>60</v>
      </c>
      <c r="AC54" s="63" t="s">
        <v>61</v>
      </c>
      <c r="AD54" s="60" t="s">
        <v>35</v>
      </c>
      <c r="AE54" s="60" t="s">
        <v>36</v>
      </c>
      <c r="AF54" s="60" t="s">
        <v>37</v>
      </c>
      <c r="AG54" s="54" t="s">
        <v>38</v>
      </c>
      <c r="AH54" s="57" t="s">
        <v>39</v>
      </c>
      <c r="AI54" s="73" t="s">
        <v>39</v>
      </c>
      <c r="AJ54" s="14"/>
    </row>
    <row r="55" spans="1:36" x14ac:dyDescent="0.25">
      <c r="A55" s="53" t="s">
        <v>62</v>
      </c>
      <c r="B55" s="72"/>
      <c r="C55" s="3"/>
      <c r="D55" s="3"/>
      <c r="E55" s="14"/>
      <c r="G55" s="68" t="s">
        <v>40</v>
      </c>
      <c r="H55" s="66"/>
      <c r="J55" s="68" t="s">
        <v>40</v>
      </c>
      <c r="K55" s="66"/>
      <c r="M55" s="68" t="s">
        <v>40</v>
      </c>
      <c r="N55" s="66"/>
      <c r="P55" s="68" t="s">
        <v>40</v>
      </c>
      <c r="Q55" s="66"/>
      <c r="S55" s="68" t="s">
        <v>40</v>
      </c>
      <c r="T55" s="66"/>
      <c r="V55" s="8" t="s">
        <v>40</v>
      </c>
      <c r="W55" s="66"/>
      <c r="X55" s="63" t="s">
        <v>36</v>
      </c>
      <c r="Y55" s="63" t="s">
        <v>36</v>
      </c>
      <c r="Z55" s="63" t="s">
        <v>36</v>
      </c>
      <c r="AA55" s="63" t="s">
        <v>35</v>
      </c>
      <c r="AB55" s="63" t="s">
        <v>35</v>
      </c>
      <c r="AC55" s="63" t="s">
        <v>35</v>
      </c>
      <c r="AD55" s="60" t="s">
        <v>41</v>
      </c>
      <c r="AE55" s="60" t="s">
        <v>41</v>
      </c>
      <c r="AF55" s="60" t="s">
        <v>41</v>
      </c>
      <c r="AG55" s="54" t="s">
        <v>41</v>
      </c>
      <c r="AH55" s="58" t="s">
        <v>41</v>
      </c>
      <c r="AI55" s="73" t="s">
        <v>180</v>
      </c>
      <c r="AJ55" s="14"/>
    </row>
    <row r="56" spans="1:36" x14ac:dyDescent="0.25">
      <c r="A56" s="3"/>
      <c r="B56" s="14"/>
      <c r="C56" s="3"/>
      <c r="D56" s="3"/>
      <c r="E56" s="14"/>
      <c r="G56" s="66" t="s">
        <v>42</v>
      </c>
      <c r="H56" s="71">
        <v>2314</v>
      </c>
      <c r="J56" s="66" t="s">
        <v>42</v>
      </c>
      <c r="K56" s="71">
        <v>3241</v>
      </c>
      <c r="M56" s="66" t="s">
        <v>42</v>
      </c>
      <c r="N56" s="71">
        <v>4312</v>
      </c>
      <c r="P56" s="66" t="s">
        <v>42</v>
      </c>
      <c r="Q56" s="71">
        <v>3412</v>
      </c>
      <c r="S56" s="66" t="s">
        <v>42</v>
      </c>
      <c r="T56" s="71">
        <v>4321</v>
      </c>
      <c r="V56" s="1" t="s">
        <v>42</v>
      </c>
      <c r="W56" s="71">
        <v>1324</v>
      </c>
      <c r="X56" s="64" t="s">
        <v>43</v>
      </c>
      <c r="Y56" s="64"/>
      <c r="Z56" s="64"/>
      <c r="AA56" s="64"/>
      <c r="AB56" s="64" t="s">
        <v>43</v>
      </c>
      <c r="AC56" s="64" t="s">
        <v>43</v>
      </c>
      <c r="AD56" s="61" t="s">
        <v>43</v>
      </c>
      <c r="AE56" s="61" t="s">
        <v>43</v>
      </c>
      <c r="AF56" s="61" t="s">
        <v>43</v>
      </c>
      <c r="AG56" s="54" t="s">
        <v>44</v>
      </c>
      <c r="AH56" s="57" t="s">
        <v>45</v>
      </c>
      <c r="AI56" s="14"/>
      <c r="AJ56" s="14"/>
    </row>
    <row r="57" spans="1:36" x14ac:dyDescent="0.25">
      <c r="A57" s="4" t="s">
        <v>43</v>
      </c>
      <c r="B57" s="5"/>
      <c r="C57" s="4"/>
      <c r="D57" s="4"/>
      <c r="E57" s="5"/>
      <c r="F57" s="26"/>
      <c r="G57" s="66" t="s">
        <v>46</v>
      </c>
      <c r="H57" s="71">
        <v>445</v>
      </c>
      <c r="I57" s="31"/>
      <c r="J57" s="66" t="s">
        <v>46</v>
      </c>
      <c r="K57" s="71">
        <v>526</v>
      </c>
      <c r="L57" s="37"/>
      <c r="M57" s="66" t="s">
        <v>46</v>
      </c>
      <c r="N57" s="71">
        <v>336</v>
      </c>
      <c r="O57" s="18"/>
      <c r="P57" s="66" t="s">
        <v>46</v>
      </c>
      <c r="Q57" s="71">
        <v>263</v>
      </c>
      <c r="R57" s="44"/>
      <c r="S57" s="66" t="s">
        <v>46</v>
      </c>
      <c r="T57" s="71">
        <v>435</v>
      </c>
      <c r="U57" s="50"/>
      <c r="V57" s="1" t="s">
        <v>46</v>
      </c>
      <c r="W57" s="71">
        <v>364</v>
      </c>
      <c r="AH57" s="58" t="s">
        <v>47</v>
      </c>
      <c r="AI57" s="15"/>
      <c r="AJ57" s="15"/>
    </row>
    <row r="58" spans="1:36" x14ac:dyDescent="0.25">
      <c r="A58" s="12" t="s">
        <v>48</v>
      </c>
      <c r="B58" s="11" t="s">
        <v>66</v>
      </c>
      <c r="C58" s="11" t="s">
        <v>49</v>
      </c>
      <c r="D58" s="11" t="s">
        <v>50</v>
      </c>
      <c r="E58" s="5" t="s">
        <v>53</v>
      </c>
      <c r="F58" s="20"/>
      <c r="G58" s="66" t="s">
        <v>51</v>
      </c>
      <c r="H58" s="61" t="s">
        <v>52</v>
      </c>
      <c r="I58" s="32"/>
      <c r="J58" s="66" t="s">
        <v>51</v>
      </c>
      <c r="K58" s="61" t="s">
        <v>52</v>
      </c>
      <c r="L58" s="21"/>
      <c r="M58" s="66" t="s">
        <v>51</v>
      </c>
      <c r="N58" s="61" t="s">
        <v>52</v>
      </c>
      <c r="O58" s="16"/>
      <c r="P58" s="66" t="s">
        <v>51</v>
      </c>
      <c r="Q58" s="61" t="s">
        <v>52</v>
      </c>
      <c r="R58" s="45"/>
      <c r="S58" s="66" t="s">
        <v>51</v>
      </c>
      <c r="T58" s="61" t="s">
        <v>52</v>
      </c>
      <c r="U58" s="51"/>
      <c r="V58" s="1" t="s">
        <v>51</v>
      </c>
      <c r="W58" s="61" t="s">
        <v>52</v>
      </c>
    </row>
    <row r="59" spans="1:36" x14ac:dyDescent="0.25">
      <c r="A59" s="12"/>
      <c r="B59" s="11"/>
      <c r="C59" s="11"/>
      <c r="D59" s="11"/>
      <c r="E59" s="5"/>
      <c r="F59" s="20"/>
      <c r="G59" s="66"/>
      <c r="H59" s="61"/>
      <c r="I59" s="32"/>
      <c r="J59" s="66"/>
      <c r="K59" s="61"/>
      <c r="L59" s="21"/>
      <c r="M59" s="66"/>
      <c r="N59" s="61"/>
      <c r="O59" s="16"/>
      <c r="P59" s="66"/>
      <c r="Q59" s="61"/>
      <c r="R59" s="45"/>
      <c r="S59" s="66"/>
      <c r="T59" s="61"/>
      <c r="U59" s="51"/>
      <c r="V59" s="1"/>
      <c r="W59" s="61"/>
    </row>
    <row r="62" spans="1:36" x14ac:dyDescent="0.25">
      <c r="A62">
        <v>4011</v>
      </c>
      <c r="B62" s="13">
        <v>23</v>
      </c>
      <c r="C62" t="s">
        <v>67</v>
      </c>
      <c r="D62" t="s">
        <v>68</v>
      </c>
      <c r="E62" s="13" t="s">
        <v>69</v>
      </c>
      <c r="F62" s="22" t="s">
        <v>17</v>
      </c>
      <c r="G62" s="67">
        <f>IF(F62=" ",0,MAXA(VLOOKUP(F62,F$23:G$49,2),0))</f>
        <v>2314</v>
      </c>
      <c r="H62" s="67">
        <f>IF(G62=0,0,MAXA(VLOOKUP(G62,G$23:H$49,2),0))</f>
        <v>50</v>
      </c>
      <c r="I62" s="27" t="s">
        <v>26</v>
      </c>
      <c r="J62" s="67">
        <f>IF(I62=" ",0,MAXA(VLOOKUP(I62,I$23:J$49,2),0))</f>
        <v>3421</v>
      </c>
      <c r="K62" s="67">
        <f>IF(J62=0,0,MAXA(VLOOKUP(J62,J$23:K$49,2),0))</f>
        <v>48</v>
      </c>
      <c r="L62" s="33" t="s">
        <v>25</v>
      </c>
      <c r="M62" s="67">
        <f>IF(L62=" ",0,MAXA(VLOOKUP(L62,L$23:M$49,2),0))</f>
        <v>3412</v>
      </c>
      <c r="N62" s="67">
        <f>IF(M62=0,0,MAXA(VLOOKUP(M62,M$23:N$49,2),0))</f>
        <v>47</v>
      </c>
      <c r="O62" s="17" t="s">
        <v>25</v>
      </c>
      <c r="P62" s="67">
        <f>IF(O62=" ",0,MAXA(VLOOKUP(O62,O$23:P$49,2),0))</f>
        <v>3412</v>
      </c>
      <c r="Q62" s="67">
        <f>IF(P62=0,0,MAXA(VLOOKUP(P62,P$23:Q$49,2),0))</f>
        <v>50</v>
      </c>
      <c r="R62" s="40" t="s">
        <v>4</v>
      </c>
      <c r="S62" s="67">
        <f>IF(R62=" ",0,MAXA(VLOOKUP(R62,R$23:S$49,2),0))</f>
        <v>4231</v>
      </c>
      <c r="T62" s="67">
        <f>IF(S62=0,0,MAXA(VLOOKUP(S62,S$23:T$49,2),0))</f>
        <v>47</v>
      </c>
      <c r="U62" s="46" t="s">
        <v>22</v>
      </c>
      <c r="V62" s="2">
        <f>IF(U62=" ",0,MAXA(VLOOKUP(U62,U$23:V$49,2),0))</f>
        <v>3142</v>
      </c>
      <c r="W62" s="67">
        <f>IF(V62=0,0,MAXA(VLOOKUP(V62,V$23:W$49,2),0))</f>
        <v>43.000000000000014</v>
      </c>
      <c r="X62" s="62" t="s">
        <v>43</v>
      </c>
      <c r="Y62" s="62" t="s">
        <v>43</v>
      </c>
      <c r="AA62" s="62">
        <v>41</v>
      </c>
      <c r="AB62" s="62">
        <v>44</v>
      </c>
      <c r="AC62" s="62">
        <v>42</v>
      </c>
      <c r="AD62" s="61">
        <f>SUM(AA62,AB62,AC62)</f>
        <v>127</v>
      </c>
      <c r="AE62" s="61">
        <f>SUM(X62,Y62,Z62)</f>
        <v>0</v>
      </c>
      <c r="AF62" s="61">
        <f>SUM(H62,K62,N62,Q62,T62,W62)</f>
        <v>285</v>
      </c>
      <c r="AG62" s="5">
        <f>SUM(AD62,AE62,AF62)</f>
        <v>412</v>
      </c>
      <c r="AI62" s="15"/>
      <c r="AJ62" s="15"/>
    </row>
    <row r="63" spans="1:36" x14ac:dyDescent="0.25">
      <c r="A63">
        <v>4013</v>
      </c>
      <c r="B63" s="13">
        <v>21</v>
      </c>
      <c r="C63" t="s">
        <v>173</v>
      </c>
      <c r="D63" t="s">
        <v>174</v>
      </c>
      <c r="E63" s="13" t="s">
        <v>69</v>
      </c>
      <c r="F63" s="22" t="s">
        <v>15</v>
      </c>
      <c r="G63" s="67">
        <f>IF(F63=" ",0,MAXA(VLOOKUP(F63,F$23:G$49,2),0))</f>
        <v>2134</v>
      </c>
      <c r="H63" s="67">
        <f>IF(G63=0,0,MAXA(VLOOKUP(G63,G$23:H$49,2),0))</f>
        <v>46</v>
      </c>
      <c r="I63" s="27" t="s">
        <v>26</v>
      </c>
      <c r="J63" s="67">
        <f>IF(I63=" ",0,MAXA(VLOOKUP(I63,I$23:J$49,2),0))</f>
        <v>3421</v>
      </c>
      <c r="K63" s="67">
        <f>IF(J63=0,0,MAXA(VLOOKUP(J63,J$23:K$49,2),0))</f>
        <v>48</v>
      </c>
      <c r="L63" s="33" t="s">
        <v>29</v>
      </c>
      <c r="M63" s="67">
        <f>IF(L63=" ",0,MAXA(VLOOKUP(L63,L$23:M$49,2),0))</f>
        <v>4213</v>
      </c>
      <c r="N63" s="67">
        <f>IF(M63=0,0,MAXA(VLOOKUP(M63,M$23:N$49,2),0))</f>
        <v>31.999999999999972</v>
      </c>
      <c r="O63" s="17" t="s">
        <v>25</v>
      </c>
      <c r="P63" s="67">
        <f>IF(O63=" ",0,MAXA(VLOOKUP(O63,O$23:P$49,2),0))</f>
        <v>3412</v>
      </c>
      <c r="Q63" s="67">
        <f>IF(P63=0,0,MAXA(VLOOKUP(P63,P$23:Q$49,2),0))</f>
        <v>50</v>
      </c>
      <c r="R63" s="40" t="s">
        <v>4</v>
      </c>
      <c r="S63" s="67">
        <f>IF(R63=" ",0,MAXA(VLOOKUP(R63,R$23:S$49,2),0))</f>
        <v>4231</v>
      </c>
      <c r="T63" s="67">
        <f>IF(S63=0,0,MAXA(VLOOKUP(S63,S$23:T$49,2),0))</f>
        <v>47</v>
      </c>
      <c r="U63" s="46" t="s">
        <v>11</v>
      </c>
      <c r="V63" s="2">
        <f>IF(U63=" ",0,MAXA(VLOOKUP(U63,U$23:V$49,2),0))</f>
        <v>1324</v>
      </c>
      <c r="W63" s="67">
        <f>IF(V63=0,0,MAXA(VLOOKUP(V63,V$23:W$49,2),0))</f>
        <v>50</v>
      </c>
      <c r="X63" s="62" t="s">
        <v>43</v>
      </c>
      <c r="Y63" s="62" t="s">
        <v>43</v>
      </c>
      <c r="AA63" s="62">
        <v>40</v>
      </c>
      <c r="AB63" s="62">
        <v>39</v>
      </c>
      <c r="AC63" s="62">
        <v>37</v>
      </c>
      <c r="AD63" s="61">
        <f>SUM(AA63,AB63,AC63)</f>
        <v>116</v>
      </c>
      <c r="AE63" s="61">
        <f>SUM(X63,Y63,Z63)</f>
        <v>0</v>
      </c>
      <c r="AF63" s="61">
        <f>SUM(H63,K63,N63,Q63,T63,W63)</f>
        <v>273</v>
      </c>
      <c r="AG63" s="5">
        <f>SUM(AD63,AE63,AF63)</f>
        <v>389</v>
      </c>
      <c r="AI63" s="15"/>
      <c r="AJ63" s="15"/>
    </row>
    <row r="64" spans="1:36" x14ac:dyDescent="0.25">
      <c r="H64" s="67"/>
      <c r="K64" s="67"/>
      <c r="N64" s="67"/>
      <c r="Q64" s="67"/>
      <c r="T64" s="67"/>
      <c r="W64" s="67"/>
      <c r="X64" s="64"/>
      <c r="Y64" s="64"/>
      <c r="Z64" s="64"/>
      <c r="AA64" s="64"/>
      <c r="AB64" s="64"/>
      <c r="AC64" s="64"/>
      <c r="AD64" s="61"/>
      <c r="AE64" s="61"/>
      <c r="AF64" s="61"/>
      <c r="AG64" s="5"/>
      <c r="AI64" s="15"/>
      <c r="AJ64" s="15"/>
    </row>
    <row r="65" spans="1:36" x14ac:dyDescent="0.25">
      <c r="A65">
        <v>4041</v>
      </c>
      <c r="C65" t="s">
        <v>71</v>
      </c>
      <c r="D65" t="s">
        <v>72</v>
      </c>
      <c r="E65" s="13" t="s">
        <v>73</v>
      </c>
      <c r="F65" s="22" t="s">
        <v>23</v>
      </c>
      <c r="G65" s="67">
        <f>IF(F65=" ",0,MAXA(VLOOKUP(F65,F$23:G$49,2),0))</f>
        <v>3214</v>
      </c>
      <c r="H65" s="67">
        <f>IF(G65=0,0,MAXA(VLOOKUP(G65,G$23:H$49,2),0))</f>
        <v>46</v>
      </c>
      <c r="I65" s="27" t="s">
        <v>24</v>
      </c>
      <c r="J65" s="67">
        <f>IF(I65=" ",0,MAXA(VLOOKUP(I65,I$23:J$49,2),0))</f>
        <v>3241</v>
      </c>
      <c r="K65" s="67">
        <f>IF(J65=0,0,MAXA(VLOOKUP(J65,J$23:K$49,2),0))</f>
        <v>50</v>
      </c>
      <c r="L65" s="33" t="s">
        <v>26</v>
      </c>
      <c r="M65" s="67">
        <f>IF(L65=" ",0,MAXA(VLOOKUP(L65,L$23:M$49,2),0))</f>
        <v>3421</v>
      </c>
      <c r="N65" s="67">
        <f>IF(M65=0,0,MAXA(VLOOKUP(M65,M$23:N$49,2),0))</f>
        <v>40.999999999999986</v>
      </c>
      <c r="O65" s="17" t="s">
        <v>24</v>
      </c>
      <c r="P65" s="67">
        <f>IF(O65=" ",0,MAXA(VLOOKUP(O65,O$23:P$49,2),0))</f>
        <v>3241</v>
      </c>
      <c r="Q65" s="67">
        <f>IF(P65=0,0,MAXA(VLOOKUP(P65,P$23:Q$49,2),0))</f>
        <v>37.999999999999986</v>
      </c>
      <c r="R65" s="40" t="s">
        <v>28</v>
      </c>
      <c r="S65" s="67">
        <f>IF(R65=" ",0,MAXA(VLOOKUP(R65,R$23:S$49,2),0))</f>
        <v>4132</v>
      </c>
      <c r="T65" s="67">
        <f>IF(S65=0,0,MAXA(VLOOKUP(S65,S$23:T$49,2),0))</f>
        <v>37</v>
      </c>
      <c r="U65" s="46" t="s">
        <v>23</v>
      </c>
      <c r="V65" s="2">
        <f>IF(U65=" ",0,MAXA(VLOOKUP(U65,U$23:V$49,2),0))</f>
        <v>3214</v>
      </c>
      <c r="W65" s="67">
        <f>IF(V65=0,0,MAXA(VLOOKUP(V65,V$23:W$49,2),0))</f>
        <v>38</v>
      </c>
      <c r="AA65" s="62">
        <v>37</v>
      </c>
      <c r="AB65" s="62">
        <v>38</v>
      </c>
      <c r="AC65" s="62">
        <v>36</v>
      </c>
      <c r="AD65" s="61">
        <f>SUM(AA65,AB65,AC65)</f>
        <v>111</v>
      </c>
      <c r="AE65" s="61">
        <f>SUM(X65,Y65,Z65)</f>
        <v>0</v>
      </c>
      <c r="AF65" s="61">
        <f>SUM(H65,K65,N65,Q65,T65,W65)</f>
        <v>250</v>
      </c>
      <c r="AG65" s="5">
        <f>SUM(AD65,AE65,AF65)</f>
        <v>361</v>
      </c>
      <c r="AI65" s="15"/>
      <c r="AJ65" s="15"/>
    </row>
    <row r="66" spans="1:36" x14ac:dyDescent="0.25">
      <c r="A66">
        <v>4042</v>
      </c>
      <c r="C66" t="s">
        <v>74</v>
      </c>
      <c r="D66" t="s">
        <v>75</v>
      </c>
      <c r="E66" s="13" t="s">
        <v>73</v>
      </c>
      <c r="F66" s="22" t="s">
        <v>17</v>
      </c>
      <c r="G66" s="67">
        <f>IF(F66=" ",0,MAXA(VLOOKUP(F66,F$23:G$49,2),0))</f>
        <v>2314</v>
      </c>
      <c r="H66" s="67">
        <f>IF(G66=0,0,MAXA(VLOOKUP(G66,G$23:H$49,2),0))</f>
        <v>50</v>
      </c>
      <c r="I66" s="27" t="s">
        <v>31</v>
      </c>
      <c r="J66" s="67">
        <f>IF(I66=" ",0,MAXA(VLOOKUP(I66,I$23:J$49,2),0))</f>
        <v>4321</v>
      </c>
      <c r="K66" s="67">
        <f>IF(J66=0,0,MAXA(VLOOKUP(J66,J$23:K$49,2),0))</f>
        <v>41</v>
      </c>
      <c r="L66" s="33" t="s">
        <v>31</v>
      </c>
      <c r="M66" s="67">
        <f>IF(L66=" ",0,MAXA(VLOOKUP(L66,L$23:M$49,2),0))</f>
        <v>4321</v>
      </c>
      <c r="N66" s="67">
        <f>IF(M66=0,0,MAXA(VLOOKUP(M66,M$23:N$49,2),0))</f>
        <v>43.999999999999986</v>
      </c>
      <c r="O66" s="17" t="s">
        <v>26</v>
      </c>
      <c r="P66" s="67">
        <f>IF(O66=" ",0,MAXA(VLOOKUP(O66,O$23:P$49,2),0))</f>
        <v>3421</v>
      </c>
      <c r="Q66" s="67">
        <f>IF(P66=0,0,MAXA(VLOOKUP(P66,P$23:Q$49,2),0))</f>
        <v>46.999999999999993</v>
      </c>
      <c r="R66" s="40" t="s">
        <v>26</v>
      </c>
      <c r="S66" s="67">
        <f>IF(R66=" ",0,MAXA(VLOOKUP(R66,R$23:S$49,2),0))</f>
        <v>3421</v>
      </c>
      <c r="T66" s="67">
        <f>IF(S66=0,0,MAXA(VLOOKUP(S66,S$23:T$49,2),0))</f>
        <v>46</v>
      </c>
      <c r="U66" s="46" t="s">
        <v>12</v>
      </c>
      <c r="V66" s="2">
        <f>IF(U66=" ",0,MAXA(VLOOKUP(U66,U$23:V$49,2),0))</f>
        <v>1342</v>
      </c>
      <c r="W66" s="67">
        <f>IF(V66=0,0,MAXA(VLOOKUP(V66,V$23:W$49,2),0))</f>
        <v>46.000000000000014</v>
      </c>
      <c r="AA66" s="62">
        <v>39</v>
      </c>
      <c r="AB66" s="62">
        <v>34</v>
      </c>
      <c r="AC66" s="62">
        <v>37</v>
      </c>
      <c r="AD66" s="61">
        <f>SUM(AA66,AB66,AC66)</f>
        <v>110</v>
      </c>
      <c r="AE66" s="61">
        <f>SUM(X66,Y66,Z66)</f>
        <v>0</v>
      </c>
      <c r="AF66" s="61">
        <f>SUM(H66,K66,N66,Q66,T66,W66)</f>
        <v>274</v>
      </c>
      <c r="AG66" s="5">
        <f>SUM(AD66,AE66,AF66)</f>
        <v>384</v>
      </c>
      <c r="AI66" s="15"/>
      <c r="AJ66" s="15"/>
    </row>
    <row r="67" spans="1:36" x14ac:dyDescent="0.25">
      <c r="A67">
        <v>4043</v>
      </c>
      <c r="C67" t="s">
        <v>76</v>
      </c>
      <c r="D67" t="s">
        <v>77</v>
      </c>
      <c r="E67" s="13" t="s">
        <v>73</v>
      </c>
      <c r="F67" s="22" t="s">
        <v>12</v>
      </c>
      <c r="G67" s="67">
        <f>IF(F67=" ",0,MAXA(VLOOKUP(F67,F$23:G$49,2),0))</f>
        <v>1342</v>
      </c>
      <c r="H67" s="67">
        <f>IF(G67=0,0,MAXA(VLOOKUP(G67,G$23:H$49,2),0))</f>
        <v>21</v>
      </c>
      <c r="I67" s="27" t="s">
        <v>31</v>
      </c>
      <c r="J67" s="67">
        <f>IF(I67=" ",0,MAXA(VLOOKUP(I67,I$23:J$49,2),0))</f>
        <v>4321</v>
      </c>
      <c r="K67" s="67">
        <f>IF(J67=0,0,MAXA(VLOOKUP(J67,J$23:K$49,2),0))</f>
        <v>41</v>
      </c>
      <c r="L67" s="33" t="s">
        <v>20</v>
      </c>
      <c r="M67" s="67">
        <f>IF(L67=" ",0,MAXA(VLOOKUP(L67,L$23:M$49,2),0))</f>
        <v>2431</v>
      </c>
      <c r="N67" s="67">
        <f>IF(M67=0,0,MAXA(VLOOKUP(M67,M$23:N$49,2),0))</f>
        <v>22.999999999999957</v>
      </c>
      <c r="O67" s="17" t="s">
        <v>26</v>
      </c>
      <c r="P67" s="67">
        <f>IF(O67=" ",0,MAXA(VLOOKUP(O67,O$23:P$49,2),0))</f>
        <v>3421</v>
      </c>
      <c r="Q67" s="67">
        <f>IF(P67=0,0,MAXA(VLOOKUP(P67,P$23:Q$49,2),0))</f>
        <v>46.999999999999993</v>
      </c>
      <c r="R67" s="40" t="s">
        <v>31</v>
      </c>
      <c r="S67" s="67">
        <f>IF(R67=" ",0,MAXA(VLOOKUP(R67,R$23:S$49,2),0))</f>
        <v>4321</v>
      </c>
      <c r="T67" s="67">
        <f>IF(S67=0,0,MAXA(VLOOKUP(S67,S$23:T$49,2),0))</f>
        <v>50</v>
      </c>
      <c r="V67" s="2">
        <v>4213</v>
      </c>
      <c r="W67" s="67">
        <f>IF(V67=0,0,MAXA(VLOOKUP(V67,V$23:W$49,2),0))</f>
        <v>8.0000000000000426</v>
      </c>
      <c r="AA67" s="62">
        <v>32</v>
      </c>
      <c r="AB67" s="62">
        <v>37</v>
      </c>
      <c r="AC67" s="62">
        <v>25</v>
      </c>
      <c r="AD67" s="61">
        <f>SUM(AA67,AB67,AC67)</f>
        <v>94</v>
      </c>
      <c r="AE67" s="61">
        <f>SUM(X67,Y67,Z67)</f>
        <v>0</v>
      </c>
      <c r="AF67" s="61">
        <f>SUM(H67,K67,N67,Q67,T67,W67)</f>
        <v>190</v>
      </c>
      <c r="AG67" s="5">
        <f>SUM(AD67,AE67,AF67)</f>
        <v>284</v>
      </c>
      <c r="AI67" s="15"/>
      <c r="AJ67" s="15"/>
    </row>
    <row r="68" spans="1:36" x14ac:dyDescent="0.25">
      <c r="A68">
        <v>4044</v>
      </c>
      <c r="C68" t="s">
        <v>43</v>
      </c>
      <c r="D68" t="s">
        <v>43</v>
      </c>
      <c r="E68" s="13" t="s">
        <v>43</v>
      </c>
      <c r="G68" s="67">
        <f>IF(F68=" ",0,MAXA(VLOOKUP(F68,F$23:G$49,2),0))</f>
        <v>0</v>
      </c>
      <c r="H68" s="67">
        <f>IF(G68=0,0,MAXA(VLOOKUP(G68,G$23:H$49,2),0))</f>
        <v>0</v>
      </c>
      <c r="J68" s="67">
        <f>IF(I68=" ",0,MAXA(VLOOKUP(I68,I$23:J$49,2),0))</f>
        <v>0</v>
      </c>
      <c r="K68" s="67">
        <f>IF(J68=0,0,MAXA(VLOOKUP(J68,J$23:K$49,2),0))</f>
        <v>0</v>
      </c>
      <c r="M68" s="67">
        <f>IF(L68=" ",0,MAXA(VLOOKUP(L68,L$23:M$49,2),0))</f>
        <v>0</v>
      </c>
      <c r="N68" s="67">
        <f>IF(M68=0,0,MAXA(VLOOKUP(M68,M$23:N$49,2),0))</f>
        <v>0</v>
      </c>
      <c r="P68" s="67">
        <f>IF(O68=" ",0,MAXA(VLOOKUP(O68,O$23:P$49,2),0))</f>
        <v>0</v>
      </c>
      <c r="Q68" s="67">
        <f>IF(P68=0,0,MAXA(VLOOKUP(P68,P$23:Q$49,2),0))</f>
        <v>0</v>
      </c>
      <c r="S68" s="67">
        <f>IF(R68=" ",0,MAXA(VLOOKUP(R68,R$23:S$49,2),0))</f>
        <v>0</v>
      </c>
      <c r="T68" s="67">
        <f>IF(S68=0,0,MAXA(VLOOKUP(S68,S$23:T$49,2),0))</f>
        <v>0</v>
      </c>
      <c r="V68" s="2">
        <f>IF(U68=" ",0,MAXA(VLOOKUP(U68,U$23:V$49,2),0))</f>
        <v>0</v>
      </c>
      <c r="W68" s="67">
        <f>IF(V68=0,0,MAXA(VLOOKUP(V68,V$23:W$49,2),0))</f>
        <v>0</v>
      </c>
      <c r="AD68" s="61">
        <f>SUM(AA68,AB68,AC68)</f>
        <v>0</v>
      </c>
      <c r="AE68" s="61">
        <f>SUM(X68,Y68,Z68)</f>
        <v>0</v>
      </c>
      <c r="AF68" s="61">
        <f>SUM(H68,K68,N68,Q68,T68,W68)</f>
        <v>0</v>
      </c>
      <c r="AG68" s="5">
        <f>SUM(AD68,AE68,AF68)</f>
        <v>0</v>
      </c>
      <c r="AI68" s="15"/>
      <c r="AJ68" s="15"/>
    </row>
    <row r="69" spans="1:36" x14ac:dyDescent="0.25">
      <c r="C69" t="s">
        <v>53</v>
      </c>
      <c r="D69" t="s">
        <v>54</v>
      </c>
      <c r="H69" s="67">
        <f>SUM(H65:H68)</f>
        <v>117</v>
      </c>
      <c r="K69" s="67">
        <f>SUM(K65:K68)</f>
        <v>132</v>
      </c>
      <c r="N69" s="67">
        <f>SUM(N65:N68)</f>
        <v>107.99999999999993</v>
      </c>
      <c r="Q69" s="67">
        <f>SUM(Q65:Q68)</f>
        <v>131.99999999999997</v>
      </c>
      <c r="T69" s="67">
        <f>SUM(T65:T68)</f>
        <v>133</v>
      </c>
      <c r="W69" s="67">
        <f>SUM(W65:W68)</f>
        <v>92.000000000000057</v>
      </c>
      <c r="X69" s="64"/>
      <c r="Y69" s="64"/>
      <c r="Z69" s="64"/>
      <c r="AA69" s="64"/>
      <c r="AB69" s="64"/>
      <c r="AC69" s="64"/>
      <c r="AD69" s="61">
        <f>SUM(AD65,AD66,AD67,AD68)</f>
        <v>315</v>
      </c>
      <c r="AE69" s="61">
        <f>SUM(AE65,AE66,AE67,AE68)</f>
        <v>0</v>
      </c>
      <c r="AF69" s="61">
        <f>SUM(H69,K69,N69,Q69,T69,W69)</f>
        <v>714</v>
      </c>
      <c r="AG69" s="5">
        <f>SUM(AG65,AG66,AG67,AG68)</f>
        <v>1029</v>
      </c>
      <c r="AH69" s="55">
        <v>1029</v>
      </c>
      <c r="AI69" s="15"/>
      <c r="AJ69" s="15"/>
    </row>
    <row r="70" spans="1:36" x14ac:dyDescent="0.25">
      <c r="H70" s="67"/>
      <c r="K70" s="67"/>
      <c r="N70" s="67"/>
      <c r="Q70" s="67"/>
      <c r="T70" s="67"/>
      <c r="W70" s="67"/>
      <c r="X70" s="64"/>
      <c r="Y70" s="64"/>
      <c r="Z70" s="64"/>
      <c r="AA70" s="64"/>
      <c r="AB70" s="64"/>
      <c r="AC70" s="64"/>
      <c r="AD70" s="61"/>
      <c r="AE70" s="61"/>
      <c r="AF70" s="61"/>
      <c r="AG70" s="5"/>
      <c r="AI70" s="15"/>
      <c r="AJ70" s="15"/>
    </row>
    <row r="71" spans="1:36" x14ac:dyDescent="0.25">
      <c r="A71">
        <v>4061</v>
      </c>
      <c r="C71" t="s">
        <v>78</v>
      </c>
      <c r="D71" t="s">
        <v>79</v>
      </c>
      <c r="E71" s="13" t="s">
        <v>80</v>
      </c>
      <c r="F71" s="22" t="s">
        <v>12</v>
      </c>
      <c r="G71" s="67">
        <f>IF(F71=" ",0,MAXA(VLOOKUP(F71,F$23:G$49,2),0))</f>
        <v>1342</v>
      </c>
      <c r="H71" s="67">
        <f>IF(G71=0,0,MAXA(VLOOKUP(G71,G$23:H$49,2),0))</f>
        <v>21</v>
      </c>
      <c r="I71" s="27" t="s">
        <v>26</v>
      </c>
      <c r="J71" s="67">
        <f>IF(I71=" ",0,MAXA(VLOOKUP(I71,I$23:J$49,2),0))</f>
        <v>3421</v>
      </c>
      <c r="K71" s="67">
        <f>IF(J71=0,0,MAXA(VLOOKUP(J71,J$23:K$49,2),0))</f>
        <v>48</v>
      </c>
      <c r="L71" s="33" t="s">
        <v>30</v>
      </c>
      <c r="M71" s="67">
        <f>IF(L71=" ",0,MAXA(VLOOKUP(L71,L$23:M$49,2),0))</f>
        <v>4312</v>
      </c>
      <c r="N71" s="67">
        <f>IF(M71=0,0,MAXA(VLOOKUP(M71,M$23:N$49,2),0))</f>
        <v>50</v>
      </c>
      <c r="O71" s="17" t="s">
        <v>26</v>
      </c>
      <c r="P71" s="67">
        <f>IF(O71=" ",0,MAXA(VLOOKUP(O71,O$23:P$49,2),0))</f>
        <v>3421</v>
      </c>
      <c r="Q71" s="67">
        <f>IF(P71=0,0,MAXA(VLOOKUP(P71,P$23:Q$49,2),0))</f>
        <v>46.999999999999993</v>
      </c>
      <c r="R71" s="40" t="s">
        <v>27</v>
      </c>
      <c r="S71" s="67">
        <f>IF(R71=" ",0,MAXA(VLOOKUP(R71,R$23:S$49,2),0))</f>
        <v>4123</v>
      </c>
      <c r="T71" s="67">
        <f>IF(S71=0,0,MAXA(VLOOKUP(S71,S$23:T$49,2),0))</f>
        <v>34</v>
      </c>
      <c r="U71" s="46" t="s">
        <v>25</v>
      </c>
      <c r="V71" s="2">
        <f>IF(U71=" ",0,MAXA(VLOOKUP(U71,U$23:V$49,2),0))</f>
        <v>3412</v>
      </c>
      <c r="W71" s="67">
        <f>IF(V71=0,0,MAXA(VLOOKUP(V71,V$23:W$49,2),0))</f>
        <v>30.000000000000028</v>
      </c>
      <c r="AA71" s="62">
        <v>40</v>
      </c>
      <c r="AB71" s="62">
        <v>40</v>
      </c>
      <c r="AC71" s="62">
        <v>34</v>
      </c>
      <c r="AD71" s="61">
        <f>SUM(AA71,AB71,AC71)</f>
        <v>114</v>
      </c>
      <c r="AE71" s="61">
        <f>SUM(X71,Y71,Z71)</f>
        <v>0</v>
      </c>
      <c r="AF71" s="61">
        <f>SUM(H71,K71,N71,Q71,T71,W71)</f>
        <v>230.00000000000003</v>
      </c>
      <c r="AG71" s="5">
        <f>SUM(AD71,AE71,AF71)</f>
        <v>344</v>
      </c>
      <c r="AI71" s="15"/>
      <c r="AJ71" s="15"/>
    </row>
    <row r="72" spans="1:36" x14ac:dyDescent="0.25">
      <c r="A72">
        <v>4062</v>
      </c>
      <c r="C72" t="s">
        <v>81</v>
      </c>
      <c r="D72" t="s">
        <v>82</v>
      </c>
      <c r="E72" s="13" t="s">
        <v>80</v>
      </c>
      <c r="F72" s="22" t="s">
        <v>23</v>
      </c>
      <c r="G72" s="67">
        <f>IF(F72=" ",0,MAXA(VLOOKUP(F72,F$23:G$49,2),0))</f>
        <v>3214</v>
      </c>
      <c r="H72" s="67">
        <f>IF(G72=0,0,MAXA(VLOOKUP(G72,G$23:H$49,2),0))</f>
        <v>46</v>
      </c>
      <c r="I72" s="27" t="s">
        <v>4</v>
      </c>
      <c r="J72" s="67">
        <f>IF(I72=" ",0,MAXA(VLOOKUP(I72,I$23:J$49,2),0))</f>
        <v>4231</v>
      </c>
      <c r="K72" s="67">
        <f>IF(J72=0,0,MAXA(VLOOKUP(J72,J$23:K$49,2),0))</f>
        <v>36</v>
      </c>
      <c r="L72" s="33" t="s">
        <v>10</v>
      </c>
      <c r="M72" s="67">
        <f>IF(L72=" ",0,MAXA(VLOOKUP(L72,L$23:M$49,2),0))</f>
        <v>1243</v>
      </c>
      <c r="N72" s="67">
        <f>IF(M72=0,0,MAXA(VLOOKUP(M72,M$23:N$49,2),0))</f>
        <v>19.999999999999972</v>
      </c>
      <c r="O72" s="17" t="s">
        <v>26</v>
      </c>
      <c r="P72" s="67">
        <f>IF(O72=" ",0,MAXA(VLOOKUP(O72,O$23:P$49,2),0))</f>
        <v>3421</v>
      </c>
      <c r="Q72" s="67">
        <f>IF(P72=0,0,MAXA(VLOOKUP(P72,P$23:Q$49,2),0))</f>
        <v>46.999999999999993</v>
      </c>
      <c r="R72" s="40" t="s">
        <v>19</v>
      </c>
      <c r="S72" s="67">
        <f>IF(R72=" ",0,MAXA(VLOOKUP(R72,R$23:S$49,2),0))</f>
        <v>2413</v>
      </c>
      <c r="T72" s="67">
        <f>IF(S72=0,0,MAXA(VLOOKUP(S72,S$23:T$49,2),0))</f>
        <v>32</v>
      </c>
      <c r="U72" s="46" t="s">
        <v>21</v>
      </c>
      <c r="V72" s="2">
        <f>IF(U72=" ",0,MAXA(VLOOKUP(U72,U$23:V$49,2),0))</f>
        <v>3124</v>
      </c>
      <c r="W72" s="67">
        <f>IF(V72=0,0,MAXA(VLOOKUP(V72,V$23:W$49,2),0))</f>
        <v>47</v>
      </c>
      <c r="AA72" s="62">
        <v>37</v>
      </c>
      <c r="AB72" s="62">
        <v>34</v>
      </c>
      <c r="AC72" s="62">
        <v>33</v>
      </c>
      <c r="AD72" s="61">
        <f>SUM(AA72,AB72,AC72)</f>
        <v>104</v>
      </c>
      <c r="AE72" s="61">
        <f>SUM(X72,Y72,Z72)</f>
        <v>0</v>
      </c>
      <c r="AF72" s="61">
        <f>SUM(H72,K72,N72,Q72,T72,W72)</f>
        <v>227.99999999999997</v>
      </c>
      <c r="AG72" s="5">
        <f>SUM(AD72,AE72,AF72)</f>
        <v>332</v>
      </c>
      <c r="AI72" s="15"/>
      <c r="AJ72" s="15"/>
    </row>
    <row r="73" spans="1:36" x14ac:dyDescent="0.25">
      <c r="A73">
        <v>4063</v>
      </c>
      <c r="C73" t="s">
        <v>83</v>
      </c>
      <c r="D73" t="s">
        <v>84</v>
      </c>
      <c r="E73" s="13" t="s">
        <v>80</v>
      </c>
      <c r="F73" s="22" t="s">
        <v>17</v>
      </c>
      <c r="G73" s="67">
        <f>IF(F73=" ",0,MAXA(VLOOKUP(F73,F$23:G$49,2),0))</f>
        <v>2314</v>
      </c>
      <c r="H73" s="67">
        <f>IF(G73=0,0,MAXA(VLOOKUP(G73,G$23:H$49,2),0))</f>
        <v>50</v>
      </c>
      <c r="I73" s="27" t="s">
        <v>31</v>
      </c>
      <c r="J73" s="67">
        <f>IF(I73=" ",0,MAXA(VLOOKUP(I73,I$23:J$49,2),0))</f>
        <v>4321</v>
      </c>
      <c r="K73" s="67">
        <f>IF(J73=0,0,MAXA(VLOOKUP(J73,J$23:K$49,2),0))</f>
        <v>41</v>
      </c>
      <c r="L73" s="33" t="s">
        <v>26</v>
      </c>
      <c r="M73" s="67">
        <f>IF(L73=" ",0,MAXA(VLOOKUP(L73,L$23:M$49,2),0))</f>
        <v>3421</v>
      </c>
      <c r="N73" s="67">
        <f>IF(M73=0,0,MAXA(VLOOKUP(M73,M$23:N$49,2),0))</f>
        <v>40.999999999999986</v>
      </c>
      <c r="O73" s="17" t="s">
        <v>31</v>
      </c>
      <c r="P73" s="67">
        <f>IF(O73=" ",0,MAXA(VLOOKUP(O73,O$23:P$49,2),0))</f>
        <v>4321</v>
      </c>
      <c r="Q73" s="67">
        <f>IF(P73=0,0,MAXA(VLOOKUP(P73,P$23:Q$49,2),0))</f>
        <v>44.999999999999993</v>
      </c>
      <c r="R73" s="40" t="s">
        <v>4</v>
      </c>
      <c r="S73" s="67">
        <f>IF(R73=" ",0,MAXA(VLOOKUP(R73,R$23:S$49,2),0))</f>
        <v>4231</v>
      </c>
      <c r="T73" s="67">
        <f>IF(S73=0,0,MAXA(VLOOKUP(S73,S$23:T$49,2),0))</f>
        <v>47</v>
      </c>
      <c r="U73" s="46" t="s">
        <v>22</v>
      </c>
      <c r="V73" s="2">
        <f>IF(U73=" ",0,MAXA(VLOOKUP(U73,U$23:V$49,2),0))</f>
        <v>3142</v>
      </c>
      <c r="W73" s="67">
        <f>IF(V73=0,0,MAXA(VLOOKUP(V73,V$23:W$49,2),0))</f>
        <v>43.000000000000014</v>
      </c>
      <c r="AA73" s="62">
        <v>39</v>
      </c>
      <c r="AB73" s="62">
        <v>39</v>
      </c>
      <c r="AC73" s="62">
        <v>33</v>
      </c>
      <c r="AD73" s="61">
        <f>SUM(AA73,AB73,AC73)</f>
        <v>111</v>
      </c>
      <c r="AE73" s="61">
        <f>SUM(X73,Y73,Z73)</f>
        <v>0</v>
      </c>
      <c r="AF73" s="61">
        <f>SUM(H73,K73,N73,Q73,T73,W73)</f>
        <v>267</v>
      </c>
      <c r="AG73" s="5">
        <f>SUM(AD73,AE73,AF73)</f>
        <v>378</v>
      </c>
      <c r="AI73" s="15"/>
      <c r="AJ73" s="15"/>
    </row>
    <row r="74" spans="1:36" x14ac:dyDescent="0.25">
      <c r="A74">
        <v>4064</v>
      </c>
      <c r="C74" t="s">
        <v>85</v>
      </c>
      <c r="D74" t="s">
        <v>86</v>
      </c>
      <c r="E74" s="13" t="s">
        <v>80</v>
      </c>
      <c r="F74" s="22" t="s">
        <v>23</v>
      </c>
      <c r="G74" s="67">
        <f>IF(F74=" ",0,MAXA(VLOOKUP(F74,F$23:G$49,2),0))</f>
        <v>3214</v>
      </c>
      <c r="H74" s="67">
        <f>IF(G74=0,0,MAXA(VLOOKUP(G74,G$23:H$49,2),0))</f>
        <v>46</v>
      </c>
      <c r="I74" s="27" t="s">
        <v>31</v>
      </c>
      <c r="J74" s="67">
        <f>IF(I74=" ",0,MAXA(VLOOKUP(I74,I$23:J$49,2),0))</f>
        <v>4321</v>
      </c>
      <c r="K74" s="67">
        <f>IF(J74=0,0,MAXA(VLOOKUP(J74,J$23:K$49,2),0))</f>
        <v>41</v>
      </c>
      <c r="L74" s="33" t="s">
        <v>31</v>
      </c>
      <c r="M74" s="67">
        <f>IF(L74=" ",0,MAXA(VLOOKUP(L74,L$23:M$49,2),0))</f>
        <v>4321</v>
      </c>
      <c r="N74" s="67">
        <f>IF(M74=0,0,MAXA(VLOOKUP(M74,M$23:N$49,2),0))</f>
        <v>43.999999999999986</v>
      </c>
      <c r="O74" s="17" t="s">
        <v>9</v>
      </c>
      <c r="P74" s="67">
        <f>IF(O74=" ",0,MAXA(VLOOKUP(O74,O$23:P$49,2),0))</f>
        <v>1234</v>
      </c>
      <c r="Q74" s="67">
        <f>IF(P74=0,0,MAXA(VLOOKUP(P74,P$23:Q$49,2),0))</f>
        <v>15.999999999999986</v>
      </c>
      <c r="R74" s="40" t="s">
        <v>19</v>
      </c>
      <c r="S74" s="67">
        <f>IF(R74=" ",0,MAXA(VLOOKUP(R74,R$23:S$49,2),0))</f>
        <v>2413</v>
      </c>
      <c r="T74" s="67">
        <f>IF(S74=0,0,MAXA(VLOOKUP(S74,S$23:T$49,2),0))</f>
        <v>32</v>
      </c>
      <c r="U74" s="46" t="s">
        <v>28</v>
      </c>
      <c r="V74" s="2">
        <f>IF(U74=" ",0,MAXA(VLOOKUP(U74,U$23:V$49,2),0))</f>
        <v>4132</v>
      </c>
      <c r="W74" s="67">
        <f>IF(V74=0,0,MAXA(VLOOKUP(V74,V$23:W$49,2),0))</f>
        <v>23.000000000000043</v>
      </c>
      <c r="AA74" s="62">
        <v>42</v>
      </c>
      <c r="AB74" s="62">
        <v>41</v>
      </c>
      <c r="AC74" s="62">
        <v>34</v>
      </c>
      <c r="AD74" s="61">
        <f>SUM(AA74,AB74,AC74)</f>
        <v>117</v>
      </c>
      <c r="AE74" s="61">
        <f>SUM(X74,Y74,Z74)</f>
        <v>0</v>
      </c>
      <c r="AF74" s="61">
        <f>SUM(H74,K74,N74,Q74,T74,W74)</f>
        <v>202.00000000000006</v>
      </c>
      <c r="AG74" s="5">
        <f>SUM(AD74,AE74,AF74)</f>
        <v>319.00000000000006</v>
      </c>
      <c r="AH74" s="55" t="s">
        <v>179</v>
      </c>
      <c r="AI74" s="15"/>
      <c r="AJ74" s="15"/>
    </row>
    <row r="75" spans="1:36" x14ac:dyDescent="0.25">
      <c r="C75" t="s">
        <v>53</v>
      </c>
      <c r="D75" t="s">
        <v>54</v>
      </c>
      <c r="H75" s="67">
        <f>SUM(H71:H74)</f>
        <v>163</v>
      </c>
      <c r="K75" s="67">
        <f>SUM(K71:K74)</f>
        <v>166</v>
      </c>
      <c r="N75" s="67">
        <f>SUM(N71:N74)</f>
        <v>154.99999999999994</v>
      </c>
      <c r="Q75" s="67">
        <f>SUM(Q71:Q74)</f>
        <v>154.99999999999994</v>
      </c>
      <c r="T75" s="67">
        <f>SUM(T71:T74)</f>
        <v>145</v>
      </c>
      <c r="W75" s="67">
        <f>SUM(W71:W74)</f>
        <v>143.00000000000009</v>
      </c>
      <c r="X75" s="64"/>
      <c r="Y75" s="64"/>
      <c r="Z75" s="64"/>
      <c r="AA75" s="64"/>
      <c r="AB75" s="64"/>
      <c r="AC75" s="64"/>
      <c r="AD75" s="61">
        <f>SUM(AD71,AD72,AD73,AD74)</f>
        <v>446</v>
      </c>
      <c r="AE75" s="61">
        <f>SUM(AE71,AE72,AE73,AE74)</f>
        <v>0</v>
      </c>
      <c r="AF75" s="61">
        <f>SUM(H75,K75,N75,Q75,T75,W75)</f>
        <v>927</v>
      </c>
      <c r="AG75" s="5">
        <f>SUM(AG71,AG72,AG73,AG74)</f>
        <v>1373</v>
      </c>
      <c r="AH75" s="55">
        <v>1054</v>
      </c>
      <c r="AI75" s="15"/>
      <c r="AJ75" s="15"/>
    </row>
    <row r="76" spans="1:36" x14ac:dyDescent="0.25">
      <c r="C76" t="s">
        <v>43</v>
      </c>
      <c r="H76" s="67"/>
      <c r="K76" s="67"/>
      <c r="N76" s="67"/>
      <c r="Q76" s="67"/>
      <c r="T76" s="67"/>
      <c r="W76" s="67"/>
      <c r="X76" s="64"/>
      <c r="Y76" s="64"/>
      <c r="Z76" s="64"/>
      <c r="AA76" s="64"/>
      <c r="AB76" s="64"/>
      <c r="AC76" s="64"/>
      <c r="AD76" s="61"/>
      <c r="AE76" s="61"/>
      <c r="AF76" s="61"/>
      <c r="AG76" s="5"/>
      <c r="AI76" s="15"/>
      <c r="AJ76" s="15"/>
    </row>
    <row r="77" spans="1:36" x14ac:dyDescent="0.25">
      <c r="A77">
        <v>4081</v>
      </c>
      <c r="C77" t="s">
        <v>43</v>
      </c>
      <c r="D77" t="s">
        <v>43</v>
      </c>
      <c r="E77" s="13" t="s">
        <v>43</v>
      </c>
      <c r="G77" s="67">
        <f>IF(F77=" ",0,MAXA(VLOOKUP(F77,F$23:G$49,2),0))</f>
        <v>0</v>
      </c>
      <c r="H77" s="67">
        <f>IF(G77=0,0,MAXA(VLOOKUP(G77,G$23:H$49,2),0))</f>
        <v>0</v>
      </c>
      <c r="J77" s="67">
        <f>IF(I77=" ",0,MAXA(VLOOKUP(I77,I$23:J$49,2),0))</f>
        <v>0</v>
      </c>
      <c r="K77" s="67">
        <f>IF(J77=0,0,MAXA(VLOOKUP(J77,J$23:K$49,2),0))</f>
        <v>0</v>
      </c>
      <c r="M77" s="67">
        <f>IF(L77=" ",0,MAXA(VLOOKUP(L77,L$23:M$49,2),0))</f>
        <v>0</v>
      </c>
      <c r="N77" s="67">
        <f>IF(M77=0,0,MAXA(VLOOKUP(M77,M$23:N$49,2),0))</f>
        <v>0</v>
      </c>
      <c r="P77" s="67">
        <f>IF(O77=" ",0,MAXA(VLOOKUP(O77,O$23:P$49,2),0))</f>
        <v>0</v>
      </c>
      <c r="Q77" s="67">
        <f>IF(P77=0,0,MAXA(VLOOKUP(P77,P$23:Q$49,2),0))</f>
        <v>0</v>
      </c>
      <c r="S77" s="67">
        <f>IF(R77=" ",0,MAXA(VLOOKUP(R77,R$23:S$49,2),0))</f>
        <v>0</v>
      </c>
      <c r="T77" s="67">
        <f>IF(S77=0,0,MAXA(VLOOKUP(S77,S$23:T$49,2),0))</f>
        <v>0</v>
      </c>
      <c r="V77" s="2">
        <f>IF(U77=" ",0,MAXA(VLOOKUP(U77,U$23:V$49,2),0))</f>
        <v>0</v>
      </c>
      <c r="W77" s="67">
        <f>IF(V77=0,0,MAXA(VLOOKUP(V77,V$23:W$49,2),0))</f>
        <v>0</v>
      </c>
      <c r="AD77" s="61">
        <f>SUM(AA77,AB77,AC77)</f>
        <v>0</v>
      </c>
      <c r="AE77" s="61">
        <f>SUM(X77,Y77,Z77)</f>
        <v>0</v>
      </c>
      <c r="AF77" s="61">
        <f>SUM(H77,K77,N77,Q77,T77,W77)</f>
        <v>0</v>
      </c>
      <c r="AG77" s="5">
        <f>SUM(AD77,AE77,AF77)</f>
        <v>0</v>
      </c>
      <c r="AI77" s="15"/>
      <c r="AJ77" s="15"/>
    </row>
    <row r="78" spans="1:36" x14ac:dyDescent="0.25">
      <c r="A78">
        <v>4082</v>
      </c>
      <c r="C78" t="s">
        <v>88</v>
      </c>
      <c r="D78" t="s">
        <v>89</v>
      </c>
      <c r="E78" s="13" t="s">
        <v>87</v>
      </c>
      <c r="F78" s="22" t="s">
        <v>23</v>
      </c>
      <c r="G78" s="67">
        <f>IF(F78=" ",0,MAXA(VLOOKUP(F78,F$23:G$49,2),0))</f>
        <v>3214</v>
      </c>
      <c r="H78" s="67">
        <f>IF(G78=0,0,MAXA(VLOOKUP(G78,G$23:H$49,2),0))</f>
        <v>46</v>
      </c>
      <c r="I78" s="27" t="s">
        <v>26</v>
      </c>
      <c r="J78" s="67">
        <f>IF(I78=" ",0,MAXA(VLOOKUP(I78,I$23:J$49,2),0))</f>
        <v>3421</v>
      </c>
      <c r="K78" s="67">
        <f>IF(J78=0,0,MAXA(VLOOKUP(J78,J$23:K$49,2),0))</f>
        <v>48</v>
      </c>
      <c r="L78" s="33" t="s">
        <v>29</v>
      </c>
      <c r="M78" s="67">
        <f>IF(L78=" ",0,MAXA(VLOOKUP(L78,L$23:M$49,2),0))</f>
        <v>4213</v>
      </c>
      <c r="N78" s="67">
        <f>IF(M78=0,0,MAXA(VLOOKUP(M78,M$23:N$49,2),0))</f>
        <v>31.999999999999972</v>
      </c>
      <c r="O78" s="17" t="s">
        <v>26</v>
      </c>
      <c r="P78" s="67">
        <f>IF(O78=" ",0,MAXA(VLOOKUP(O78,O$23:P$49,2),0))</f>
        <v>3421</v>
      </c>
      <c r="Q78" s="67">
        <f>IF(P78=0,0,MAXA(VLOOKUP(P78,P$23:Q$49,2),0))</f>
        <v>46.999999999999993</v>
      </c>
      <c r="R78" s="40" t="s">
        <v>24</v>
      </c>
      <c r="S78" s="67">
        <f>IF(R78=" ",0,MAXA(VLOOKUP(R78,R$23:S$49,2),0))</f>
        <v>3241</v>
      </c>
      <c r="T78" s="67">
        <f>IF(S78=0,0,MAXA(VLOOKUP(S78,S$23:T$49,2),0))</f>
        <v>39</v>
      </c>
      <c r="U78" s="46" t="s">
        <v>21</v>
      </c>
      <c r="V78" s="2">
        <f>IF(U78=" ",0,MAXA(VLOOKUP(U78,U$23:V$49,2),0))</f>
        <v>3124</v>
      </c>
      <c r="W78" s="67">
        <f>IF(V78=0,0,MAXA(VLOOKUP(V78,V$23:W$49,2),0))</f>
        <v>47</v>
      </c>
      <c r="AA78" s="62">
        <v>36</v>
      </c>
      <c r="AB78" s="62">
        <v>37</v>
      </c>
      <c r="AC78" s="62">
        <v>30</v>
      </c>
      <c r="AD78" s="61">
        <f>SUM(AA78,AB78,AC78)</f>
        <v>103</v>
      </c>
      <c r="AE78" s="61">
        <f>SUM(X78,Y78,Z78)</f>
        <v>0</v>
      </c>
      <c r="AF78" s="61">
        <f>SUM(H78,K78,N78,Q78,T78,W78)</f>
        <v>259</v>
      </c>
      <c r="AG78" s="5">
        <f>SUM(AD78,AE78,AF78)</f>
        <v>362</v>
      </c>
      <c r="AI78" s="15"/>
      <c r="AJ78" s="15"/>
    </row>
    <row r="79" spans="1:36" x14ac:dyDescent="0.25">
      <c r="A79">
        <v>4083</v>
      </c>
      <c r="C79" t="s">
        <v>90</v>
      </c>
      <c r="D79" t="s">
        <v>91</v>
      </c>
      <c r="E79" s="13" t="s">
        <v>87</v>
      </c>
      <c r="F79" s="22" t="s">
        <v>11</v>
      </c>
      <c r="G79" s="67">
        <f>IF(F79=" ",0,MAXA(VLOOKUP(F79,F$23:G$49,2),0))</f>
        <v>1324</v>
      </c>
      <c r="H79" s="67">
        <f>IF(G79=0,0,MAXA(VLOOKUP(G79,G$23:H$49,2),0))</f>
        <v>34</v>
      </c>
      <c r="I79" s="27" t="s">
        <v>16</v>
      </c>
      <c r="J79" s="67">
        <f>IF(I79=" ",0,MAXA(VLOOKUP(I79,I$23:J$49,2),0))</f>
        <v>2143</v>
      </c>
      <c r="K79" s="67">
        <f>IF(J79=0,0,MAXA(VLOOKUP(J79,J$23:K$49,2),0))</f>
        <v>18.999999999999972</v>
      </c>
      <c r="L79" s="33" t="s">
        <v>29</v>
      </c>
      <c r="M79" s="67">
        <f>IF(L79=" ",0,MAXA(VLOOKUP(L79,L$23:M$49,2),0))</f>
        <v>4213</v>
      </c>
      <c r="N79" s="67">
        <f>IF(M79=0,0,MAXA(VLOOKUP(M79,M$23:N$49,2),0))</f>
        <v>31.999999999999972</v>
      </c>
      <c r="O79" s="17" t="s">
        <v>15</v>
      </c>
      <c r="P79" s="67">
        <f>IF(O79=" ",0,MAXA(VLOOKUP(O79,O$23:P$49,2),0))</f>
        <v>2134</v>
      </c>
      <c r="Q79" s="67">
        <f>IF(P79=0,0,MAXA(VLOOKUP(P79,P$23:Q$49,2),0))</f>
        <v>12.999999999999979</v>
      </c>
      <c r="R79" s="40" t="s">
        <v>17</v>
      </c>
      <c r="S79" s="67">
        <f>IF(R79=" ",0,MAXA(VLOOKUP(R79,R$23:S$49,2),0))</f>
        <v>2314</v>
      </c>
      <c r="T79" s="67">
        <f>IF(S79=0,0,MAXA(VLOOKUP(S79,S$23:T$49,2),0))</f>
        <v>24</v>
      </c>
      <c r="U79" s="46" t="s">
        <v>27</v>
      </c>
      <c r="V79" s="2">
        <f>IF(U79=" ",0,MAXA(VLOOKUP(U79,U$23:V$49,2),0))</f>
        <v>4123</v>
      </c>
      <c r="W79" s="67">
        <f>IF(V79=0,0,MAXA(VLOOKUP(V79,V$23:W$49,2),0))</f>
        <v>17.000000000000043</v>
      </c>
      <c r="AA79" s="62">
        <v>30</v>
      </c>
      <c r="AB79" s="62">
        <v>38</v>
      </c>
      <c r="AC79" s="62">
        <v>31</v>
      </c>
      <c r="AD79" s="61">
        <f>SUM(AA79,AB79,AC79)</f>
        <v>99</v>
      </c>
      <c r="AE79" s="61">
        <f>SUM(X79,Y79,Z79)</f>
        <v>0</v>
      </c>
      <c r="AF79" s="61">
        <f>SUM(H79,K79,N79,Q79,T79,W79)</f>
        <v>138.99999999999994</v>
      </c>
      <c r="AG79" s="5">
        <f>SUM(AD79,AE79,AF79)</f>
        <v>237.99999999999994</v>
      </c>
      <c r="AI79" s="15"/>
      <c r="AJ79" s="15"/>
    </row>
    <row r="80" spans="1:36" x14ac:dyDescent="0.25">
      <c r="A80">
        <v>4084</v>
      </c>
      <c r="C80" t="s">
        <v>92</v>
      </c>
      <c r="D80" t="s">
        <v>93</v>
      </c>
      <c r="E80" s="13" t="s">
        <v>87</v>
      </c>
      <c r="F80" s="22" t="s">
        <v>11</v>
      </c>
      <c r="G80" s="67">
        <f>IF(F80=" ",0,MAXA(VLOOKUP(F80,F$23:G$49,2),0))</f>
        <v>1324</v>
      </c>
      <c r="H80" s="67">
        <f>IF(G80=0,0,MAXA(VLOOKUP(G80,G$23:H$49,2),0))</f>
        <v>34</v>
      </c>
      <c r="I80" s="27" t="s">
        <v>24</v>
      </c>
      <c r="J80" s="67">
        <f>IF(I80=" ",0,MAXA(VLOOKUP(I80,I$23:J$49,2),0))</f>
        <v>3241</v>
      </c>
      <c r="K80" s="67">
        <f>IF(J80=0,0,MAXA(VLOOKUP(J80,J$23:K$49,2),0))</f>
        <v>50</v>
      </c>
      <c r="L80" s="33" t="s">
        <v>4</v>
      </c>
      <c r="M80" s="67">
        <f>IF(L80=" ",0,MAXA(VLOOKUP(L80,L$23:M$49,2),0))</f>
        <v>4231</v>
      </c>
      <c r="N80" s="67">
        <f>IF(M80=0,0,MAXA(VLOOKUP(M80,M$23:N$49,2),0))</f>
        <v>34.999999999999972</v>
      </c>
      <c r="O80" s="17" t="s">
        <v>26</v>
      </c>
      <c r="P80" s="67">
        <f>IF(O80=" ",0,MAXA(VLOOKUP(O80,O$23:P$49,2),0))</f>
        <v>3421</v>
      </c>
      <c r="Q80" s="67">
        <f>IF(P80=0,0,MAXA(VLOOKUP(P80,P$23:Q$49,2),0))</f>
        <v>46.999999999999993</v>
      </c>
      <c r="R80" s="40" t="s">
        <v>4</v>
      </c>
      <c r="S80" s="67">
        <f>IF(R80=" ",0,MAXA(VLOOKUP(R80,R$23:S$49,2),0))</f>
        <v>4231</v>
      </c>
      <c r="T80" s="67">
        <f>IF(S80=0,0,MAXA(VLOOKUP(S80,S$23:T$49,2),0))</f>
        <v>47</v>
      </c>
      <c r="U80" s="46" t="s">
        <v>11</v>
      </c>
      <c r="V80" s="2">
        <f>IF(U80=" ",0,MAXA(VLOOKUP(U80,U$23:V$49,2),0))</f>
        <v>1324</v>
      </c>
      <c r="W80" s="67">
        <f>IF(V80=0,0,MAXA(VLOOKUP(V80,V$23:W$49,2),0))</f>
        <v>50</v>
      </c>
      <c r="AA80" s="62">
        <v>42</v>
      </c>
      <c r="AB80" s="62">
        <v>40</v>
      </c>
      <c r="AC80" s="62">
        <v>38</v>
      </c>
      <c r="AD80" s="61">
        <f>SUM(AA80,AB80,AC80)</f>
        <v>120</v>
      </c>
      <c r="AE80" s="61">
        <f>SUM(X80,Y80,Z80)</f>
        <v>0</v>
      </c>
      <c r="AF80" s="61">
        <f>SUM(H80,K80,N80,Q80,T80,W80)</f>
        <v>263</v>
      </c>
      <c r="AG80" s="5">
        <f>SUM(AD80,AE80,AF80)</f>
        <v>383</v>
      </c>
      <c r="AI80" s="15"/>
      <c r="AJ80" s="15"/>
    </row>
    <row r="81" spans="1:36" x14ac:dyDescent="0.25">
      <c r="C81" t="s">
        <v>53</v>
      </c>
      <c r="D81" t="s">
        <v>54</v>
      </c>
      <c r="H81" s="67">
        <f>SUM(H77:H80)</f>
        <v>114</v>
      </c>
      <c r="K81" s="67">
        <f>SUM(K77:K80)</f>
        <v>116.99999999999997</v>
      </c>
      <c r="N81" s="67">
        <f>SUM(N77:N80)</f>
        <v>98.999999999999915</v>
      </c>
      <c r="Q81" s="67">
        <f>SUM(Q77:Q80)</f>
        <v>106.99999999999997</v>
      </c>
      <c r="T81" s="67">
        <f>SUM(T77:T80)</f>
        <v>110</v>
      </c>
      <c r="W81" s="67">
        <f>SUM(W77:W80)</f>
        <v>114.00000000000004</v>
      </c>
      <c r="X81" s="64"/>
      <c r="Y81" s="64"/>
      <c r="Z81" s="64"/>
      <c r="AA81" s="64"/>
      <c r="AB81" s="64"/>
      <c r="AC81" s="64"/>
      <c r="AD81" s="61">
        <f>SUM(AD77,AD78,AD79,AD80)</f>
        <v>322</v>
      </c>
      <c r="AE81" s="61">
        <f>SUM(AE77,AE78,AE79,AE80)</f>
        <v>0</v>
      </c>
      <c r="AF81" s="61">
        <f>SUM(H81,K81,N81,Q81,T81,W81)</f>
        <v>660.99999999999989</v>
      </c>
      <c r="AG81" s="5">
        <f>SUM(AG77,AG78,AG79,AG80)</f>
        <v>983</v>
      </c>
      <c r="AH81" s="55">
        <v>983</v>
      </c>
      <c r="AI81" s="15"/>
      <c r="AJ81" s="15"/>
    </row>
    <row r="82" spans="1:36" x14ac:dyDescent="0.25">
      <c r="E82"/>
      <c r="F82"/>
      <c r="G82" s="59"/>
      <c r="H82" s="59"/>
      <c r="I82"/>
      <c r="J82" s="59"/>
      <c r="K82" s="59"/>
      <c r="L82"/>
      <c r="M82" s="59"/>
      <c r="N82" s="59"/>
      <c r="O82"/>
      <c r="P82" s="59"/>
      <c r="Q82" s="59"/>
      <c r="R82"/>
      <c r="S82" s="59"/>
      <c r="T82" s="59"/>
      <c r="U82"/>
      <c r="V82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/>
      <c r="AH82" s="59"/>
      <c r="AI82"/>
      <c r="AJ82"/>
    </row>
    <row r="83" spans="1:36" x14ac:dyDescent="0.25">
      <c r="A83">
        <v>4091</v>
      </c>
      <c r="C83" t="s">
        <v>94</v>
      </c>
      <c r="D83" t="s">
        <v>95</v>
      </c>
      <c r="E83" s="13" t="s">
        <v>96</v>
      </c>
      <c r="F83" s="22" t="s">
        <v>23</v>
      </c>
      <c r="G83" s="67">
        <f>IF(F83=" ",0,MAXA(VLOOKUP(F83,F$23:G$49,2),0))</f>
        <v>3214</v>
      </c>
      <c r="H83" s="67">
        <f>IF(G83=0,0,MAXA(VLOOKUP(G83,G$23:H$49,2),0))</f>
        <v>46</v>
      </c>
      <c r="I83" s="27" t="s">
        <v>26</v>
      </c>
      <c r="J83" s="67">
        <f>IF(I83=" ",0,MAXA(VLOOKUP(I83,I$23:J$49,2),0))</f>
        <v>3421</v>
      </c>
      <c r="K83" s="67">
        <f>IF(J83=0,0,MAXA(VLOOKUP(J83,J$23:K$49,2),0))</f>
        <v>48</v>
      </c>
      <c r="L83" s="33" t="s">
        <v>22</v>
      </c>
      <c r="M83" s="67">
        <f>IF(L83=" ",0,MAXA(VLOOKUP(L83,L$23:M$49,2),0))</f>
        <v>3142</v>
      </c>
      <c r="N83" s="67">
        <f>IF(M83=0,0,MAXA(VLOOKUP(M83,M$23:N$49,2),0))</f>
        <v>41</v>
      </c>
      <c r="O83" s="17" t="s">
        <v>25</v>
      </c>
      <c r="P83" s="67">
        <f>IF(O83=" ",0,MAXA(VLOOKUP(O83,O$23:P$49,2),0))</f>
        <v>3412</v>
      </c>
      <c r="Q83" s="67">
        <f>IF(P83=0,0,MAXA(VLOOKUP(P83,P$23:Q$49,2),0))</f>
        <v>50</v>
      </c>
      <c r="R83" s="40" t="s">
        <v>4</v>
      </c>
      <c r="S83" s="67">
        <f>IF(R83=" ",0,MAXA(VLOOKUP(R83,R$23:S$49,2),0))</f>
        <v>4231</v>
      </c>
      <c r="T83" s="67">
        <f>IF(S83=0,0,MAXA(VLOOKUP(S83,S$23:T$49,2),0))</f>
        <v>47</v>
      </c>
      <c r="U83" s="46" t="s">
        <v>25</v>
      </c>
      <c r="V83" s="2">
        <f>IF(U83=" ",0,MAXA(VLOOKUP(U83,U$23:V$49,2),0))</f>
        <v>3412</v>
      </c>
      <c r="W83" s="67">
        <f>IF(V83=0,0,MAXA(VLOOKUP(V83,V$23:W$49,2),0))</f>
        <v>30.000000000000028</v>
      </c>
      <c r="AA83" s="62">
        <v>35</v>
      </c>
      <c r="AB83" s="62">
        <v>38</v>
      </c>
      <c r="AC83" s="62">
        <v>40</v>
      </c>
      <c r="AD83" s="61">
        <f>SUM(AA83,AB83,AC83)</f>
        <v>113</v>
      </c>
      <c r="AE83" s="61">
        <f>SUM(X83,Y83,Z83)</f>
        <v>0</v>
      </c>
      <c r="AF83" s="61">
        <f>SUM(H83,K83,N83,Q83,T83,W83)</f>
        <v>262</v>
      </c>
      <c r="AG83" s="5">
        <f>SUM(AD83,AE83,AF83)</f>
        <v>375</v>
      </c>
      <c r="AI83" s="15"/>
      <c r="AJ83" s="15"/>
    </row>
    <row r="84" spans="1:36" x14ac:dyDescent="0.25">
      <c r="A84">
        <v>4092</v>
      </c>
      <c r="C84" t="s">
        <v>175</v>
      </c>
      <c r="D84" t="s">
        <v>176</v>
      </c>
      <c r="E84" s="13" t="s">
        <v>96</v>
      </c>
      <c r="F84" s="22" t="s">
        <v>15</v>
      </c>
      <c r="G84" s="67">
        <f>IF(F84=" ",0,MAXA(VLOOKUP(F84,F$23:G$49,2),0))</f>
        <v>2134</v>
      </c>
      <c r="H84" s="67">
        <f>IF(G84=0,0,MAXA(VLOOKUP(G84,G$23:H$49,2),0))</f>
        <v>46</v>
      </c>
      <c r="I84" s="27" t="s">
        <v>26</v>
      </c>
      <c r="J84" s="67">
        <f>IF(I84=" ",0,MAXA(VLOOKUP(I84,I$23:J$49,2),0))</f>
        <v>3421</v>
      </c>
      <c r="K84" s="67">
        <f>IF(J84=0,0,MAXA(VLOOKUP(J84,J$23:K$49,2),0))</f>
        <v>48</v>
      </c>
      <c r="L84" s="33" t="s">
        <v>26</v>
      </c>
      <c r="M84" s="67">
        <v>4231</v>
      </c>
      <c r="N84" s="67">
        <f>IF(M84=0,0,MAXA(VLOOKUP(M84,M$23:N$49,2),0))</f>
        <v>34.999999999999972</v>
      </c>
      <c r="O84" s="17" t="s">
        <v>15</v>
      </c>
      <c r="P84" s="67">
        <f>IF(O84=" ",0,MAXA(VLOOKUP(O84,O$23:P$49,2),0))</f>
        <v>2134</v>
      </c>
      <c r="Q84" s="67">
        <f>IF(P84=0,0,MAXA(VLOOKUP(P84,P$23:Q$49,2),0))</f>
        <v>12.999999999999979</v>
      </c>
      <c r="R84" s="40" t="s">
        <v>25</v>
      </c>
      <c r="S84" s="67">
        <f>IF(R84=" ",0,MAXA(VLOOKUP(R84,R$23:S$49,2),0))</f>
        <v>3412</v>
      </c>
      <c r="T84" s="67">
        <f>IF(S84=0,0,MAXA(VLOOKUP(S84,S$23:T$49,2),0))</f>
        <v>41</v>
      </c>
      <c r="U84" s="46" t="s">
        <v>28</v>
      </c>
      <c r="V84" s="2">
        <f>IF(U84=" ",0,MAXA(VLOOKUP(U84,U$23:V$49,2),0))</f>
        <v>4132</v>
      </c>
      <c r="W84" s="67">
        <f>IF(V84=0,0,MAXA(VLOOKUP(V84,V$23:W$49,2),0))</f>
        <v>23.000000000000043</v>
      </c>
      <c r="AA84" s="62">
        <v>35</v>
      </c>
      <c r="AB84" s="62">
        <v>40</v>
      </c>
      <c r="AC84" s="62">
        <v>35</v>
      </c>
      <c r="AD84" s="61">
        <f>SUM(AA84,AB84,AC84)</f>
        <v>110</v>
      </c>
      <c r="AE84" s="61">
        <f>SUM(X84,Y84,Z84)</f>
        <v>0</v>
      </c>
      <c r="AF84" s="61">
        <f>SUM(H84,K84,N84,Q84,T84,W84)</f>
        <v>206</v>
      </c>
      <c r="AG84" s="5">
        <f>SUM(AD84,AE84,AF84)</f>
        <v>316</v>
      </c>
      <c r="AH84" s="55" t="s">
        <v>179</v>
      </c>
      <c r="AI84" s="15"/>
      <c r="AJ84" s="15"/>
    </row>
    <row r="85" spans="1:36" x14ac:dyDescent="0.25">
      <c r="A85">
        <v>4093</v>
      </c>
      <c r="C85" t="s">
        <v>97</v>
      </c>
      <c r="D85" t="s">
        <v>98</v>
      </c>
      <c r="E85" s="13" t="s">
        <v>96</v>
      </c>
      <c r="F85" s="22" t="s">
        <v>23</v>
      </c>
      <c r="G85" s="67">
        <f>IF(F85=" ",0,MAXA(VLOOKUP(F85,F$23:G$49,2),0))</f>
        <v>3214</v>
      </c>
      <c r="H85" s="67">
        <f>IF(G85=0,0,MAXA(VLOOKUP(G85,G$23:H$49,2),0))</f>
        <v>46</v>
      </c>
      <c r="I85" s="27" t="s">
        <v>4</v>
      </c>
      <c r="J85" s="67">
        <f>IF(I85=" ",0,MAXA(VLOOKUP(I85,I$23:J$49,2),0))</f>
        <v>4231</v>
      </c>
      <c r="K85" s="67">
        <f>IF(J85=0,0,MAXA(VLOOKUP(J85,J$23:K$49,2),0))</f>
        <v>36</v>
      </c>
      <c r="L85" s="33" t="s">
        <v>29</v>
      </c>
      <c r="M85" s="67">
        <f>IF(L85=" ",0,MAXA(VLOOKUP(L85,L$23:M$49,2),0))</f>
        <v>4213</v>
      </c>
      <c r="N85" s="67">
        <f>IF(M85=0,0,MAXA(VLOOKUP(M85,M$23:N$49,2),0))</f>
        <v>31.999999999999972</v>
      </c>
      <c r="O85" s="17" t="s">
        <v>23</v>
      </c>
      <c r="P85" s="67">
        <f>IF(O85=" ",0,MAXA(VLOOKUP(O85,O$23:P$49,2),0))</f>
        <v>3214</v>
      </c>
      <c r="Q85" s="67">
        <f>IF(P85=0,0,MAXA(VLOOKUP(P85,P$23:Q$49,2),0))</f>
        <v>31.999999999999986</v>
      </c>
      <c r="R85" s="40" t="s">
        <v>20</v>
      </c>
      <c r="S85" s="67">
        <f>IF(R85=" ",0,MAXA(VLOOKUP(R85,R$23:S$49,2),0))</f>
        <v>2431</v>
      </c>
      <c r="T85" s="67">
        <f>IF(S85=0,0,MAXA(VLOOKUP(S85,S$23:T$49,2),0))</f>
        <v>40</v>
      </c>
      <c r="U85" s="46" t="s">
        <v>12</v>
      </c>
      <c r="V85" s="2">
        <f>IF(U85=" ",0,MAXA(VLOOKUP(U85,U$23:V$49,2),0))</f>
        <v>1342</v>
      </c>
      <c r="W85" s="67">
        <f>IF(V85=0,0,MAXA(VLOOKUP(V85,V$23:W$49,2),0))</f>
        <v>46.000000000000014</v>
      </c>
      <c r="AA85" s="62">
        <v>35</v>
      </c>
      <c r="AB85" s="62">
        <v>36</v>
      </c>
      <c r="AC85" s="62">
        <v>31</v>
      </c>
      <c r="AD85" s="61">
        <f>SUM(AA85,AB85,AC85)</f>
        <v>102</v>
      </c>
      <c r="AE85" s="61">
        <f>SUM(X85,Y85,Z85)</f>
        <v>0</v>
      </c>
      <c r="AF85" s="61">
        <f>SUM(H85,K85,N85,Q85,T85,W85)</f>
        <v>231.99999999999994</v>
      </c>
      <c r="AG85" s="5">
        <f>SUM(AD85,AE85,AF85)</f>
        <v>333.99999999999994</v>
      </c>
      <c r="AI85" s="15"/>
      <c r="AJ85" s="15"/>
    </row>
    <row r="86" spans="1:36" x14ac:dyDescent="0.25">
      <c r="A86">
        <v>4094</v>
      </c>
      <c r="C86" t="s">
        <v>99</v>
      </c>
      <c r="D86" t="s">
        <v>100</v>
      </c>
      <c r="E86" s="13" t="s">
        <v>96</v>
      </c>
      <c r="F86" s="22" t="s">
        <v>15</v>
      </c>
      <c r="G86" s="67">
        <f>IF(F86=" ",0,MAXA(VLOOKUP(F86,F$23:G$49,2),0))</f>
        <v>2134</v>
      </c>
      <c r="H86" s="67">
        <f>IF(G86=0,0,MAXA(VLOOKUP(G86,G$23:H$49,2),0))</f>
        <v>46</v>
      </c>
      <c r="I86" s="27" t="s">
        <v>29</v>
      </c>
      <c r="J86" s="67">
        <f>IF(I86=" ",0,MAXA(VLOOKUP(I86,I$23:J$49,2),0))</f>
        <v>4213</v>
      </c>
      <c r="K86" s="67">
        <f>IF(J86=0,0,MAXA(VLOOKUP(J86,J$23:K$49,2),0))</f>
        <v>22.999999999999986</v>
      </c>
      <c r="L86" s="33" t="s">
        <v>14</v>
      </c>
      <c r="M86" s="67">
        <f>IF(L86=" ",0,MAXA(VLOOKUP(L86,L$23:M$49,2),0))</f>
        <v>1432</v>
      </c>
      <c r="N86" s="67">
        <f>IF(M86=0,0,MAXA(VLOOKUP(M86,M$23:N$49,2),0))</f>
        <v>41</v>
      </c>
      <c r="O86" s="17" t="s">
        <v>25</v>
      </c>
      <c r="P86" s="67">
        <f>IF(O86=" ",0,MAXA(VLOOKUP(O86,O$23:P$49,2),0))</f>
        <v>3412</v>
      </c>
      <c r="Q86" s="67">
        <f>IF(P86=0,0,MAXA(VLOOKUP(P86,P$23:Q$49,2),0))</f>
        <v>50</v>
      </c>
      <c r="R86" s="40" t="s">
        <v>20</v>
      </c>
      <c r="S86" s="67">
        <f>IF(R86=" ",0,MAXA(VLOOKUP(R86,R$23:S$49,2),0))</f>
        <v>2431</v>
      </c>
      <c r="T86" s="67">
        <f>IF(S86=0,0,MAXA(VLOOKUP(S86,S$23:T$49,2),0))</f>
        <v>40</v>
      </c>
      <c r="U86" s="46" t="s">
        <v>12</v>
      </c>
      <c r="V86" s="2">
        <f>IF(U86=" ",0,MAXA(VLOOKUP(U86,U$23:V$49,2),0))</f>
        <v>1342</v>
      </c>
      <c r="W86" s="67">
        <f>IF(V86=0,0,MAXA(VLOOKUP(V86,V$23:W$49,2),0))</f>
        <v>46.000000000000014</v>
      </c>
      <c r="AA86" s="62">
        <v>33</v>
      </c>
      <c r="AB86" s="62">
        <v>36</v>
      </c>
      <c r="AC86" s="62">
        <v>31</v>
      </c>
      <c r="AD86" s="61">
        <f>SUM(AA86,AB86,AC86)</f>
        <v>100</v>
      </c>
      <c r="AE86" s="61">
        <f>SUM(X86,Y86,Z86)</f>
        <v>0</v>
      </c>
      <c r="AF86" s="61">
        <f>SUM(H86,K86,N86,Q86,T86,W86)</f>
        <v>246</v>
      </c>
      <c r="AG86" s="5">
        <f>SUM(AD86,AE86,AF86)</f>
        <v>346</v>
      </c>
      <c r="AI86" s="15"/>
      <c r="AJ86" s="15"/>
    </row>
    <row r="87" spans="1:36" x14ac:dyDescent="0.25">
      <c r="C87" t="s">
        <v>53</v>
      </c>
      <c r="D87" t="s">
        <v>54</v>
      </c>
      <c r="H87" s="67">
        <f>SUM(H83:H86)</f>
        <v>184</v>
      </c>
      <c r="K87" s="67">
        <f>SUM(K83:K86)</f>
        <v>155</v>
      </c>
      <c r="N87" s="67">
        <f>SUM(N83:N86)</f>
        <v>148.99999999999994</v>
      </c>
      <c r="Q87" s="67">
        <f>SUM(Q83:Q86)</f>
        <v>144.99999999999997</v>
      </c>
      <c r="T87" s="67">
        <f>SUM(T83:T86)</f>
        <v>168</v>
      </c>
      <c r="W87" s="67">
        <f>SUM(W83:W86)</f>
        <v>145.00000000000011</v>
      </c>
      <c r="X87" s="64"/>
      <c r="Y87" s="64"/>
      <c r="Z87" s="64"/>
      <c r="AA87" s="64"/>
      <c r="AB87" s="64"/>
      <c r="AC87" s="64"/>
      <c r="AD87" s="61">
        <f>SUM(AD83,AD84,AD85,AD86)</f>
        <v>425</v>
      </c>
      <c r="AE87" s="61">
        <f>SUM(AE83,AE84,AE85,AE86)</f>
        <v>0</v>
      </c>
      <c r="AF87" s="61">
        <f>SUM(H87,K87,N87,Q87,T87,W87)</f>
        <v>946</v>
      </c>
      <c r="AG87" s="5">
        <f>SUM(AG83,AG84,AG85,AG86)</f>
        <v>1371</v>
      </c>
      <c r="AH87" s="55">
        <v>1055</v>
      </c>
      <c r="AI87" s="15"/>
      <c r="AJ87" s="15"/>
    </row>
    <row r="88" spans="1:36" x14ac:dyDescent="0.25">
      <c r="E88"/>
      <c r="F88"/>
      <c r="G88" s="59"/>
      <c r="H88" s="59"/>
      <c r="I88"/>
      <c r="J88" s="59"/>
      <c r="K88" s="59"/>
      <c r="L88"/>
      <c r="M88" s="59"/>
      <c r="N88" s="59"/>
      <c r="O88"/>
      <c r="P88" s="59"/>
      <c r="Q88" s="59"/>
      <c r="R88"/>
      <c r="S88" s="59"/>
      <c r="T88" s="59"/>
      <c r="U88"/>
      <c r="V88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/>
      <c r="AH88" s="59"/>
      <c r="AI88"/>
      <c r="AJ88"/>
    </row>
    <row r="89" spans="1:36" x14ac:dyDescent="0.25">
      <c r="A89">
        <v>4111</v>
      </c>
      <c r="B89" s="13">
        <v>61</v>
      </c>
      <c r="C89" t="s">
        <v>101</v>
      </c>
      <c r="D89" t="s">
        <v>102</v>
      </c>
      <c r="E89" s="13" t="s">
        <v>103</v>
      </c>
      <c r="F89" s="22" t="s">
        <v>23</v>
      </c>
      <c r="G89" s="67">
        <f>IF(F89=" ",0,MAXA(VLOOKUP(F89,F$23:G$49,2),0))</f>
        <v>3214</v>
      </c>
      <c r="H89" s="67">
        <f>IF(G89=0,0,MAXA(VLOOKUP(G89,G$23:H$49,2),0))</f>
        <v>46</v>
      </c>
      <c r="I89" s="27" t="s">
        <v>31</v>
      </c>
      <c r="J89" s="67">
        <f>IF(I89=" ",0,MAXA(VLOOKUP(I89,I$23:J$49,2),0))</f>
        <v>4321</v>
      </c>
      <c r="K89" s="67">
        <f>IF(J89=0,0,MAXA(VLOOKUP(J89,J$23:K$49,2),0))</f>
        <v>41</v>
      </c>
      <c r="L89" s="33" t="s">
        <v>30</v>
      </c>
      <c r="M89" s="67">
        <f>IF(L89=" ",0,MAXA(VLOOKUP(L89,L$23:M$49,2),0))</f>
        <v>4312</v>
      </c>
      <c r="N89" s="67">
        <f>IF(M89=0,0,MAXA(VLOOKUP(M89,M$23:N$49,2),0))</f>
        <v>50</v>
      </c>
      <c r="O89" s="17" t="s">
        <v>25</v>
      </c>
      <c r="P89" s="67">
        <f>IF(O89=" ",0,MAXA(VLOOKUP(O89,O$23:P$49,2),0))</f>
        <v>3412</v>
      </c>
      <c r="Q89" s="67">
        <f>IF(P89=0,0,MAXA(VLOOKUP(P89,P$23:Q$49,2),0))</f>
        <v>50</v>
      </c>
      <c r="R89" s="40" t="s">
        <v>4</v>
      </c>
      <c r="S89" s="67">
        <f>IF(R89=" ",0,MAXA(VLOOKUP(R89,R$23:S$49,2),0))</f>
        <v>4231</v>
      </c>
      <c r="T89" s="67">
        <f>IF(S89=0,0,MAXA(VLOOKUP(S89,S$23:T$49,2),0))</f>
        <v>47</v>
      </c>
      <c r="U89" s="46" t="s">
        <v>12</v>
      </c>
      <c r="V89" s="2">
        <f>IF(U89=" ",0,MAXA(VLOOKUP(U89,U$23:V$49,2),0))</f>
        <v>1342</v>
      </c>
      <c r="W89" s="67">
        <f>IF(V89=0,0,MAXA(VLOOKUP(V89,V$23:W$49,2),0))</f>
        <v>46.000000000000014</v>
      </c>
      <c r="AA89" s="62">
        <v>38</v>
      </c>
      <c r="AB89" s="62">
        <v>43</v>
      </c>
      <c r="AC89" s="62">
        <v>41</v>
      </c>
      <c r="AD89" s="61">
        <f>SUM(AA89,AB89,AC89)</f>
        <v>122</v>
      </c>
      <c r="AE89" s="61">
        <f>SUM(X89,Y89,Z89)</f>
        <v>0</v>
      </c>
      <c r="AF89" s="61">
        <f>SUM(H89,K89,N89,Q89,T89,W89)</f>
        <v>280</v>
      </c>
      <c r="AG89" s="5">
        <f>SUM(AD89,AE89,AF89)</f>
        <v>402</v>
      </c>
      <c r="AI89" s="15"/>
      <c r="AJ89" s="15"/>
    </row>
    <row r="90" spans="1:36" x14ac:dyDescent="0.25">
      <c r="A90">
        <v>4112</v>
      </c>
      <c r="B90" s="13">
        <v>62</v>
      </c>
      <c r="C90" t="s">
        <v>104</v>
      </c>
      <c r="D90" t="s">
        <v>105</v>
      </c>
      <c r="E90" s="13" t="s">
        <v>103</v>
      </c>
      <c r="F90" s="22" t="s">
        <v>21</v>
      </c>
      <c r="G90" s="67">
        <f>IF(F90=" ",0,MAXA(VLOOKUP(F90,F$23:G$49,2),0))</f>
        <v>3124</v>
      </c>
      <c r="H90" s="67">
        <f>IF(G90=0,0,MAXA(VLOOKUP(G90,G$23:H$49,2),0))</f>
        <v>38</v>
      </c>
      <c r="I90" s="27" t="s">
        <v>26</v>
      </c>
      <c r="J90" s="67">
        <f>IF(I90=" ",0,MAXA(VLOOKUP(I90,I$23:J$49,2),0))</f>
        <v>3421</v>
      </c>
      <c r="K90" s="67">
        <f>IF(J90=0,0,MAXA(VLOOKUP(J90,J$23:K$49,2),0))</f>
        <v>48</v>
      </c>
      <c r="L90" s="33" t="s">
        <v>29</v>
      </c>
      <c r="M90" s="67">
        <f>IF(L90=" ",0,MAXA(VLOOKUP(L90,L$23:M$49,2),0))</f>
        <v>4213</v>
      </c>
      <c r="N90" s="67">
        <f>IF(M90=0,0,MAXA(VLOOKUP(M90,M$23:N$49,2),0))</f>
        <v>31.999999999999972</v>
      </c>
      <c r="O90" s="17" t="s">
        <v>25</v>
      </c>
      <c r="P90" s="67">
        <f>IF(O90=" ",0,MAXA(VLOOKUP(O90,O$23:P$49,2),0))</f>
        <v>3412</v>
      </c>
      <c r="Q90" s="67">
        <f>IF(P90=0,0,MAXA(VLOOKUP(P90,P$23:Q$49,2),0))</f>
        <v>50</v>
      </c>
      <c r="R90" s="40" t="s">
        <v>17</v>
      </c>
      <c r="S90" s="67">
        <f>IF(R90=" ",0,MAXA(VLOOKUP(R90,R$23:S$49,2),0))</f>
        <v>2314</v>
      </c>
      <c r="T90" s="67">
        <f>IF(S90=0,0,MAXA(VLOOKUP(S90,S$23:T$49,2),0))</f>
        <v>24</v>
      </c>
      <c r="U90" s="46" t="s">
        <v>21</v>
      </c>
      <c r="V90" s="2">
        <f>IF(U90=" ",0,MAXA(VLOOKUP(U90,U$23:V$49,2),0))</f>
        <v>3124</v>
      </c>
      <c r="W90" s="67">
        <f>IF(V90=0,0,MAXA(VLOOKUP(V90,V$23:W$49,2),0))</f>
        <v>47</v>
      </c>
      <c r="AA90" s="62">
        <v>37</v>
      </c>
      <c r="AB90" s="62">
        <v>36</v>
      </c>
      <c r="AC90" s="62">
        <v>35</v>
      </c>
      <c r="AD90" s="61">
        <f>SUM(AA90,AB90,AC90)</f>
        <v>108</v>
      </c>
      <c r="AE90" s="61">
        <f>SUM(X90,Y90,Z90)</f>
        <v>0</v>
      </c>
      <c r="AF90" s="61">
        <f>SUM(H90,K90,N90,Q90,T90,W90)</f>
        <v>238.99999999999997</v>
      </c>
      <c r="AG90" s="5">
        <f>SUM(AD90,AE90,AF90)</f>
        <v>347</v>
      </c>
      <c r="AI90" s="15"/>
      <c r="AJ90" s="15"/>
    </row>
    <row r="91" spans="1:36" x14ac:dyDescent="0.25">
      <c r="A91">
        <v>4113</v>
      </c>
      <c r="B91" s="13">
        <v>73</v>
      </c>
      <c r="C91" t="s">
        <v>70</v>
      </c>
      <c r="D91" t="s">
        <v>106</v>
      </c>
      <c r="E91" s="13" t="s">
        <v>103</v>
      </c>
      <c r="F91" s="22" t="s">
        <v>14</v>
      </c>
      <c r="G91" s="67">
        <f>IF(F91=" ",0,MAXA(VLOOKUP(F91,F$23:G$49,2),0))</f>
        <v>1432</v>
      </c>
      <c r="H91" s="67">
        <f>IF(G91=0,0,MAXA(VLOOKUP(G91,G$23:H$49,2),0))</f>
        <v>12</v>
      </c>
      <c r="I91" s="27" t="s">
        <v>26</v>
      </c>
      <c r="J91" s="67">
        <f>IF(I91=" ",0,MAXA(VLOOKUP(I91,I$23:J$49,2),0))</f>
        <v>3421</v>
      </c>
      <c r="K91" s="67">
        <f>IF(J91=0,0,MAXA(VLOOKUP(J91,J$23:K$49,2),0))</f>
        <v>48</v>
      </c>
      <c r="L91" s="33" t="s">
        <v>14</v>
      </c>
      <c r="M91" s="67">
        <f>IF(L91=" ",0,MAXA(VLOOKUP(L91,L$23:M$49,2),0))</f>
        <v>1432</v>
      </c>
      <c r="N91" s="67">
        <f>IF(M91=0,0,MAXA(VLOOKUP(M91,M$23:N$49,2),0))</f>
        <v>41</v>
      </c>
      <c r="O91" s="17" t="s">
        <v>28</v>
      </c>
      <c r="P91" s="67">
        <f>IF(O91=" ",0,MAXA(VLOOKUP(O91,O$23:P$49,2),0))</f>
        <v>4132</v>
      </c>
      <c r="Q91" s="67">
        <f>IF(P91=0,0,MAXA(VLOOKUP(P91,P$23:Q$49,2),0))</f>
        <v>40</v>
      </c>
      <c r="R91" s="40" t="s">
        <v>4</v>
      </c>
      <c r="S91" s="67">
        <f>IF(R91=" ",0,MAXA(VLOOKUP(R91,R$23:S$49,2),0))</f>
        <v>4231</v>
      </c>
      <c r="T91" s="67">
        <f>IF(S91=0,0,MAXA(VLOOKUP(S91,S$23:T$49,2),0))</f>
        <v>47</v>
      </c>
      <c r="U91" s="46" t="s">
        <v>12</v>
      </c>
      <c r="V91" s="2">
        <f>IF(U91=" ",0,MAXA(VLOOKUP(U91,U$23:V$49,2),0))</f>
        <v>1342</v>
      </c>
      <c r="W91" s="67">
        <f>IF(V91=0,0,MAXA(VLOOKUP(V91,V$23:W$49,2),0))</f>
        <v>46.000000000000014</v>
      </c>
      <c r="AA91" s="62">
        <v>33</v>
      </c>
      <c r="AB91" s="62">
        <v>0</v>
      </c>
      <c r="AC91" s="62">
        <v>37</v>
      </c>
      <c r="AD91" s="61">
        <f>SUM(AA91,AB91,AC91)</f>
        <v>70</v>
      </c>
      <c r="AE91" s="61">
        <f>SUM(X91,Y91,Z91)</f>
        <v>0</v>
      </c>
      <c r="AF91" s="61">
        <f>SUM(H91,K91,N91,Q91,T91,W91)</f>
        <v>234</v>
      </c>
      <c r="AG91" s="5">
        <f>SUM(AD91,AE91,AF91)</f>
        <v>304</v>
      </c>
      <c r="AH91" s="55" t="s">
        <v>179</v>
      </c>
      <c r="AI91" s="15"/>
      <c r="AJ91" s="15"/>
    </row>
    <row r="92" spans="1:36" x14ac:dyDescent="0.25">
      <c r="A92">
        <v>4114</v>
      </c>
      <c r="B92" s="13">
        <v>72</v>
      </c>
      <c r="C92" t="s">
        <v>107</v>
      </c>
      <c r="D92" t="s">
        <v>108</v>
      </c>
      <c r="E92" s="13" t="s">
        <v>103</v>
      </c>
      <c r="F92" s="22" t="s">
        <v>11</v>
      </c>
      <c r="G92" s="67">
        <f>IF(F92=" ",0,MAXA(VLOOKUP(F92,F$23:G$49,2),0))</f>
        <v>1324</v>
      </c>
      <c r="H92" s="67">
        <f>IF(G92=0,0,MAXA(VLOOKUP(G92,G$23:H$49,2),0))</f>
        <v>34</v>
      </c>
      <c r="I92" s="27" t="s">
        <v>20</v>
      </c>
      <c r="J92" s="67">
        <f>IF(I92=" ",0,MAXA(VLOOKUP(I92,I$23:J$49,2),0))</f>
        <v>2431</v>
      </c>
      <c r="K92" s="67">
        <f>IF(J92=0,0,MAXA(VLOOKUP(J92,J$23:K$49,2),0))</f>
        <v>38</v>
      </c>
      <c r="L92" s="33" t="s">
        <v>29</v>
      </c>
      <c r="M92" s="67">
        <f>IF(L92=" ",0,MAXA(VLOOKUP(L92,L$23:M$49,2),0))</f>
        <v>4213</v>
      </c>
      <c r="N92" s="67">
        <f>IF(M92=0,0,MAXA(VLOOKUP(M92,M$23:N$49,2),0))</f>
        <v>31.999999999999972</v>
      </c>
      <c r="O92" s="17" t="s">
        <v>25</v>
      </c>
      <c r="P92" s="67">
        <f>IF(O92=" ",0,MAXA(VLOOKUP(O92,O$23:P$49,2),0))</f>
        <v>3412</v>
      </c>
      <c r="Q92" s="67">
        <f>IF(P92=0,0,MAXA(VLOOKUP(P92,P$23:Q$49,2),0))</f>
        <v>50</v>
      </c>
      <c r="R92" s="40" t="s">
        <v>29</v>
      </c>
      <c r="S92" s="67">
        <f>IF(R92=" ",0,MAXA(VLOOKUP(R92,R$23:S$49,2),0))</f>
        <v>4213</v>
      </c>
      <c r="T92" s="67">
        <f>IF(S92=0,0,MAXA(VLOOKUP(S92,S$23:T$49,2),0))</f>
        <v>39</v>
      </c>
      <c r="U92" s="46" t="s">
        <v>23</v>
      </c>
      <c r="V92" s="2">
        <f>IF(U92=" ",0,MAXA(VLOOKUP(U92,U$23:V$49,2),0))</f>
        <v>3214</v>
      </c>
      <c r="W92" s="67">
        <f>IF(V92=0,0,MAXA(VLOOKUP(V92,V$23:W$49,2),0))</f>
        <v>38</v>
      </c>
      <c r="AA92" s="62">
        <v>40</v>
      </c>
      <c r="AB92" s="62">
        <v>37</v>
      </c>
      <c r="AC92" s="62">
        <v>37</v>
      </c>
      <c r="AD92" s="61">
        <f>SUM(AA92,AB92,AC92)</f>
        <v>114</v>
      </c>
      <c r="AE92" s="61">
        <f>SUM(X92,Y92,Z92)</f>
        <v>0</v>
      </c>
      <c r="AF92" s="61">
        <f>SUM(H92,K92,N92,Q92,T92,W92)</f>
        <v>230.99999999999997</v>
      </c>
      <c r="AG92" s="5">
        <f>SUM(AD92,AE92,AF92)</f>
        <v>345</v>
      </c>
      <c r="AI92" s="15"/>
      <c r="AJ92" s="15"/>
    </row>
    <row r="93" spans="1:36" x14ac:dyDescent="0.25">
      <c r="C93" t="s">
        <v>53</v>
      </c>
      <c r="D93" t="s">
        <v>54</v>
      </c>
      <c r="H93" s="67">
        <f>SUM(H89:H92)</f>
        <v>130</v>
      </c>
      <c r="K93" s="67">
        <f>SUM(K89:K92)</f>
        <v>175</v>
      </c>
      <c r="N93" s="67">
        <f>SUM(N89:N92)</f>
        <v>154.99999999999994</v>
      </c>
      <c r="Q93" s="67">
        <f>SUM(Q89:Q92)</f>
        <v>190</v>
      </c>
      <c r="T93" s="67">
        <f>SUM(T89:T92)</f>
        <v>157</v>
      </c>
      <c r="W93" s="67">
        <f>SUM(W89:W92)</f>
        <v>177.00000000000003</v>
      </c>
      <c r="X93" s="64"/>
      <c r="Y93" s="64"/>
      <c r="Z93" s="64"/>
      <c r="AA93" s="64"/>
      <c r="AB93" s="64"/>
      <c r="AC93" s="64"/>
      <c r="AD93" s="61">
        <f>SUM(AD89,AD90,AD91,AD92)</f>
        <v>414</v>
      </c>
      <c r="AE93" s="61">
        <f>SUM(AE89,AE90,AE91,AE92)</f>
        <v>0</v>
      </c>
      <c r="AF93" s="61">
        <f>SUM(H93,K93,N93,Q93,T93,W93)</f>
        <v>984</v>
      </c>
      <c r="AG93" s="5">
        <f>SUM(AG89,AG90,AG91,AG92)</f>
        <v>1398</v>
      </c>
      <c r="AH93" s="55">
        <v>1094</v>
      </c>
      <c r="AI93" s="15" t="s">
        <v>183</v>
      </c>
      <c r="AJ93" s="15"/>
    </row>
    <row r="94" spans="1:36" x14ac:dyDescent="0.25">
      <c r="H94" s="67"/>
      <c r="K94" s="67"/>
      <c r="N94" s="67"/>
      <c r="Q94" s="67"/>
      <c r="T94" s="67"/>
      <c r="W94" s="67"/>
      <c r="X94" s="64"/>
      <c r="Y94" s="64"/>
      <c r="Z94" s="64"/>
      <c r="AA94" s="64"/>
      <c r="AB94" s="64"/>
      <c r="AC94" s="64"/>
      <c r="AD94" s="61"/>
      <c r="AE94" s="61"/>
      <c r="AF94" s="61"/>
      <c r="AG94" s="5"/>
      <c r="AI94" s="15"/>
      <c r="AJ94" s="15"/>
    </row>
    <row r="95" spans="1:36" x14ac:dyDescent="0.25">
      <c r="A95">
        <v>4121</v>
      </c>
      <c r="B95" s="13">
        <v>64</v>
      </c>
      <c r="C95" t="s">
        <v>109</v>
      </c>
      <c r="D95" t="s">
        <v>110</v>
      </c>
      <c r="E95" s="13" t="s">
        <v>111</v>
      </c>
      <c r="F95" s="22" t="s">
        <v>17</v>
      </c>
      <c r="G95" s="67">
        <f>IF(F95=" ",0,MAXA(VLOOKUP(F95,F$23:G$49,2),0))</f>
        <v>2314</v>
      </c>
      <c r="H95" s="67">
        <f>IF(G95=0,0,MAXA(VLOOKUP(G95,G$23:H$49,2),0))</f>
        <v>50</v>
      </c>
      <c r="I95" s="27" t="s">
        <v>26</v>
      </c>
      <c r="J95" s="67">
        <f>IF(I95=" ",0,MAXA(VLOOKUP(I95,I$23:J$49,2),0))</f>
        <v>3421</v>
      </c>
      <c r="K95" s="67">
        <f>IF(J95=0,0,MAXA(VLOOKUP(J95,J$23:K$49,2),0))</f>
        <v>48</v>
      </c>
      <c r="L95" s="33" t="s">
        <v>25</v>
      </c>
      <c r="M95" s="67">
        <f>IF(L95=" ",0,MAXA(VLOOKUP(L95,L$23:M$49,2),0))</f>
        <v>3412</v>
      </c>
      <c r="N95" s="67">
        <f>IF(M95=0,0,MAXA(VLOOKUP(M95,M$23:N$49,2),0))</f>
        <v>47</v>
      </c>
      <c r="O95" s="17" t="s">
        <v>25</v>
      </c>
      <c r="P95" s="67">
        <f>IF(O95=" ",0,MAXA(VLOOKUP(O95,O$23:P$49,2),0))</f>
        <v>3412</v>
      </c>
      <c r="Q95" s="67">
        <f>IF(P95=0,0,MAXA(VLOOKUP(P95,P$23:Q$49,2),0))</f>
        <v>50</v>
      </c>
      <c r="R95" s="40" t="s">
        <v>30</v>
      </c>
      <c r="S95" s="67">
        <f>IF(R95=" ",0,MAXA(VLOOKUP(R95,R$23:S$49,2),0))</f>
        <v>4312</v>
      </c>
      <c r="T95" s="67">
        <f>IF(S95=0,0,MAXA(VLOOKUP(S95,S$23:T$49,2),0))</f>
        <v>45</v>
      </c>
      <c r="U95" s="46" t="s">
        <v>12</v>
      </c>
      <c r="V95" s="2">
        <f>IF(U95=" ",0,MAXA(VLOOKUP(U95,U$23:V$49,2),0))</f>
        <v>1342</v>
      </c>
      <c r="W95" s="67">
        <f>IF(V95=0,0,MAXA(VLOOKUP(V95,V$23:W$49,2),0))</f>
        <v>46.000000000000014</v>
      </c>
      <c r="AA95" s="62">
        <v>41</v>
      </c>
      <c r="AB95" s="62">
        <v>42</v>
      </c>
      <c r="AC95" s="62">
        <v>39</v>
      </c>
      <c r="AD95" s="61">
        <f>SUM(AA95,AB95,AC95)</f>
        <v>122</v>
      </c>
      <c r="AE95" s="61">
        <f>SUM(X95,Y95,Z95)</f>
        <v>0</v>
      </c>
      <c r="AF95" s="61">
        <f>SUM(H95,K95,N95,Q95,T95,W95)</f>
        <v>286</v>
      </c>
      <c r="AG95" s="5">
        <f>SUM(AD95,AE95,AF95)</f>
        <v>408</v>
      </c>
      <c r="AI95" s="15"/>
      <c r="AJ95" s="15"/>
    </row>
    <row r="96" spans="1:36" x14ac:dyDescent="0.25">
      <c r="E96"/>
      <c r="F96"/>
      <c r="G96" s="59"/>
      <c r="H96" s="59"/>
      <c r="I96"/>
      <c r="J96" s="59"/>
      <c r="K96" s="59"/>
      <c r="L96"/>
      <c r="M96" s="59"/>
      <c r="N96" s="59"/>
      <c r="O96"/>
      <c r="P96" s="59"/>
      <c r="Q96" s="59"/>
      <c r="R96"/>
      <c r="S96" s="59"/>
      <c r="T96" s="59"/>
      <c r="U96"/>
      <c r="V96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/>
      <c r="AH96" s="59"/>
      <c r="AI96"/>
      <c r="AJ96"/>
    </row>
    <row r="97" spans="1:36" x14ac:dyDescent="0.25">
      <c r="A97">
        <v>4131</v>
      </c>
      <c r="B97" s="13">
        <v>63</v>
      </c>
      <c r="C97" t="s">
        <v>112</v>
      </c>
      <c r="D97" t="s">
        <v>113</v>
      </c>
      <c r="E97" s="13" t="s">
        <v>114</v>
      </c>
      <c r="F97" s="22" t="s">
        <v>23</v>
      </c>
      <c r="G97" s="67">
        <f>IF(F97=" ",0,MAXA(VLOOKUP(F97,F$23:G$49,2),0))</f>
        <v>3214</v>
      </c>
      <c r="H97" s="67">
        <f>IF(G97=0,0,MAXA(VLOOKUP(G97,G$23:H$49,2),0))</f>
        <v>46</v>
      </c>
      <c r="I97" s="27" t="s">
        <v>31</v>
      </c>
      <c r="J97" s="67">
        <f>IF(I97=" ",0,MAXA(VLOOKUP(I97,I$23:J$49,2),0))</f>
        <v>4321</v>
      </c>
      <c r="K97" s="67">
        <f>IF(J97=0,0,MAXA(VLOOKUP(J97,J$23:K$49,2),0))</f>
        <v>41</v>
      </c>
      <c r="L97" s="33" t="s">
        <v>27</v>
      </c>
      <c r="M97" s="67">
        <f>IF(L97=" ",0,MAXA(VLOOKUP(L97,L$23:M$49,2),0))</f>
        <v>4123</v>
      </c>
      <c r="N97" s="67">
        <f>IF(M97=0,0,MAXA(VLOOKUP(M97,M$23:N$49,2),0))</f>
        <v>37.999999999999986</v>
      </c>
      <c r="O97" s="17" t="s">
        <v>4</v>
      </c>
      <c r="P97" s="67">
        <f>IF(O97=" ",0,MAXA(VLOOKUP(O97,O$23:P$49,2),0))</f>
        <v>4231</v>
      </c>
      <c r="Q97" s="67">
        <f>IF(P97=0,0,MAXA(VLOOKUP(P97,P$23:Q$49,2),0))</f>
        <v>33.999999999999986</v>
      </c>
      <c r="R97" s="40" t="s">
        <v>31</v>
      </c>
      <c r="S97" s="67">
        <f>IF(R97=" ",0,MAXA(VLOOKUP(R97,R$23:S$49,2),0))</f>
        <v>4321</v>
      </c>
      <c r="T97" s="67">
        <f>IF(S97=0,0,MAXA(VLOOKUP(S97,S$23:T$49,2),0))</f>
        <v>50</v>
      </c>
      <c r="U97" s="46" t="s">
        <v>22</v>
      </c>
      <c r="V97" s="2">
        <f>IF(U97=" ",0,MAXA(VLOOKUP(U97,U$23:V$49,2),0))</f>
        <v>3142</v>
      </c>
      <c r="W97" s="67">
        <f>IF(V97=0,0,MAXA(VLOOKUP(V97,V$23:W$49,2),0))</f>
        <v>43.000000000000014</v>
      </c>
      <c r="AA97" s="62">
        <v>40</v>
      </c>
      <c r="AB97" s="62">
        <v>37</v>
      </c>
      <c r="AC97" s="62">
        <v>41</v>
      </c>
      <c r="AD97" s="61">
        <f>SUM(AA97,AB97,AC97)</f>
        <v>118</v>
      </c>
      <c r="AE97" s="61">
        <f>SUM(X97,Y97,Z97)</f>
        <v>0</v>
      </c>
      <c r="AF97" s="61">
        <f>SUM(H97,K97,N97,Q97,T97,W97)</f>
        <v>252</v>
      </c>
      <c r="AG97" s="5">
        <f>SUM(AD97,AE97,AF97)</f>
        <v>370</v>
      </c>
      <c r="AI97" s="15"/>
      <c r="AJ97" s="15"/>
    </row>
    <row r="98" spans="1:36" x14ac:dyDescent="0.25">
      <c r="A98">
        <v>4132</v>
      </c>
      <c r="B98" s="13">
        <v>71</v>
      </c>
      <c r="C98" t="s">
        <v>115</v>
      </c>
      <c r="D98" t="s">
        <v>116</v>
      </c>
      <c r="E98" s="13" t="s">
        <v>114</v>
      </c>
      <c r="F98" s="22" t="s">
        <v>23</v>
      </c>
      <c r="G98" s="67">
        <f>IF(F98=" ",0,MAXA(VLOOKUP(F98,F$23:G$49,2),0))</f>
        <v>3214</v>
      </c>
      <c r="H98" s="67">
        <f>IF(G98=0,0,MAXA(VLOOKUP(G98,G$23:H$49,2),0))</f>
        <v>46</v>
      </c>
      <c r="I98" s="27" t="s">
        <v>24</v>
      </c>
      <c r="J98" s="67">
        <f>IF(I98=" ",0,MAXA(VLOOKUP(I98,I$23:J$49,2),0))</f>
        <v>3241</v>
      </c>
      <c r="K98" s="67">
        <f>IF(J98=0,0,MAXA(VLOOKUP(J98,J$23:K$49,2),0))</f>
        <v>50</v>
      </c>
      <c r="L98" s="33" t="s">
        <v>13</v>
      </c>
      <c r="M98" s="67">
        <f>IF(L98=" ",0,MAXA(VLOOKUP(L98,L$23:M$49,2),0))</f>
        <v>1423</v>
      </c>
      <c r="N98" s="67">
        <f>IF(M98=0,0,MAXA(VLOOKUP(M98,M$23:N$49,2),0))</f>
        <v>31.999999999999986</v>
      </c>
      <c r="O98" s="17" t="s">
        <v>25</v>
      </c>
      <c r="P98" s="67">
        <f>IF(O98=" ",0,MAXA(VLOOKUP(O98,O$23:P$49,2),0))</f>
        <v>3412</v>
      </c>
      <c r="Q98" s="67">
        <f>IF(P98=0,0,MAXA(VLOOKUP(P98,P$23:Q$49,2),0))</f>
        <v>50</v>
      </c>
      <c r="R98" s="40" t="s">
        <v>16</v>
      </c>
      <c r="S98" s="67">
        <f>IF(R98=" ",0,MAXA(VLOOKUP(R98,R$23:S$49,2),0))</f>
        <v>2143</v>
      </c>
      <c r="T98" s="67">
        <f>IF(S98=0,0,MAXA(VLOOKUP(S98,S$23:T$49,2),0))</f>
        <v>20</v>
      </c>
      <c r="U98" s="46" t="s">
        <v>12</v>
      </c>
      <c r="V98" s="2">
        <f>IF(U98=" ",0,MAXA(VLOOKUP(U98,U$23:V$49,2),0))</f>
        <v>1342</v>
      </c>
      <c r="W98" s="67">
        <f>IF(V98=0,0,MAXA(VLOOKUP(V98,V$23:W$49,2),0))</f>
        <v>46.000000000000014</v>
      </c>
      <c r="AA98" s="62">
        <v>41</v>
      </c>
      <c r="AB98" s="62">
        <v>37</v>
      </c>
      <c r="AC98" s="62">
        <v>35</v>
      </c>
      <c r="AD98" s="61">
        <f>SUM(AA98,AB98,AC98)</f>
        <v>113</v>
      </c>
      <c r="AE98" s="61">
        <f>SUM(X98,Y98,Z98)</f>
        <v>0</v>
      </c>
      <c r="AF98" s="61">
        <f>SUM(H98,K98,N98,Q98,T98,W98)</f>
        <v>244</v>
      </c>
      <c r="AG98" s="5">
        <f>SUM(AD98,AE98,AF98)</f>
        <v>357</v>
      </c>
      <c r="AI98" s="15"/>
      <c r="AJ98" s="15"/>
    </row>
    <row r="99" spans="1:36" x14ac:dyDescent="0.25">
      <c r="A99">
        <v>4133</v>
      </c>
      <c r="B99" s="13">
        <v>74</v>
      </c>
      <c r="C99" t="s">
        <v>117</v>
      </c>
      <c r="D99" t="s">
        <v>118</v>
      </c>
      <c r="E99" s="13" t="s">
        <v>114</v>
      </c>
      <c r="F99" s="22" t="s">
        <v>23</v>
      </c>
      <c r="G99" s="67">
        <f>IF(F99=" ",0,MAXA(VLOOKUP(F99,F$23:G$49,2),0))</f>
        <v>3214</v>
      </c>
      <c r="H99" s="67">
        <f>IF(G99=0,0,MAXA(VLOOKUP(G99,G$23:H$49,2),0))</f>
        <v>46</v>
      </c>
      <c r="I99" s="27" t="s">
        <v>31</v>
      </c>
      <c r="J99" s="67">
        <f>IF(I99=" ",0,MAXA(VLOOKUP(I99,I$23:J$49,2),0))</f>
        <v>4321</v>
      </c>
      <c r="K99" s="67">
        <f>IF(J99=0,0,MAXA(VLOOKUP(J99,J$23:K$49,2),0))</f>
        <v>41</v>
      </c>
      <c r="L99" s="33" t="s">
        <v>13</v>
      </c>
      <c r="M99" s="67">
        <f>IF(L99=" ",0,MAXA(VLOOKUP(L99,L$23:M$49,2),0))</f>
        <v>1423</v>
      </c>
      <c r="N99" s="67">
        <f>IF(M99=0,0,MAXA(VLOOKUP(M99,M$23:N$49,2),0))</f>
        <v>31.999999999999986</v>
      </c>
      <c r="O99" s="17" t="s">
        <v>10</v>
      </c>
      <c r="P99" s="67">
        <f>IF(O99=" ",0,MAXA(VLOOKUP(O99,O$23:P$49,2),0))</f>
        <v>1243</v>
      </c>
      <c r="Q99" s="67">
        <f>IF(P99=0,0,MAXA(VLOOKUP(P99,P$23:Q$49,2),0))</f>
        <v>13.999999999999986</v>
      </c>
      <c r="R99" s="40" t="s">
        <v>30</v>
      </c>
      <c r="S99" s="67">
        <f>IF(R99=" ",0,MAXA(VLOOKUP(R99,R$23:S$49,2),0))</f>
        <v>4312</v>
      </c>
      <c r="T99" s="67">
        <f>IF(S99=0,0,MAXA(VLOOKUP(S99,S$23:T$49,2),0))</f>
        <v>45</v>
      </c>
      <c r="U99" s="46" t="s">
        <v>12</v>
      </c>
      <c r="V99" s="2">
        <f>IF(U99=" ",0,MAXA(VLOOKUP(U99,U$23:V$49,2),0))</f>
        <v>1342</v>
      </c>
      <c r="W99" s="67">
        <f>IF(V99=0,0,MAXA(VLOOKUP(V99,V$23:W$49,2),0))</f>
        <v>46.000000000000014</v>
      </c>
      <c r="AA99" s="62">
        <v>41</v>
      </c>
      <c r="AB99" s="62">
        <v>39</v>
      </c>
      <c r="AC99" s="62">
        <v>36</v>
      </c>
      <c r="AD99" s="61">
        <f>SUM(AA99,AB99,AC99)</f>
        <v>116</v>
      </c>
      <c r="AE99" s="61">
        <f>SUM(X99,Y99,Z99)</f>
        <v>0</v>
      </c>
      <c r="AF99" s="61">
        <f>SUM(H99,K99,N99,Q99,T99,W99)</f>
        <v>224</v>
      </c>
      <c r="AG99" s="5">
        <f>SUM(AD99,AE99,AF99)</f>
        <v>340</v>
      </c>
      <c r="AI99" s="15"/>
      <c r="AJ99" s="15"/>
    </row>
    <row r="100" spans="1:36" x14ac:dyDescent="0.25">
      <c r="A100" t="s">
        <v>43</v>
      </c>
      <c r="C100" t="s">
        <v>43</v>
      </c>
      <c r="D100" t="s">
        <v>43</v>
      </c>
      <c r="E100" s="13" t="s">
        <v>43</v>
      </c>
      <c r="G100" s="67">
        <f>IF(F100=" ",0,MAXA(VLOOKUP(F100,F$23:G$49,2),0))</f>
        <v>0</v>
      </c>
      <c r="H100" s="67">
        <f>IF(G100=0,0,MAXA(VLOOKUP(G100,G$23:H$49,2),0))</f>
        <v>0</v>
      </c>
      <c r="J100" s="67">
        <f>IF(I100=" ",0,MAXA(VLOOKUP(I100,I$23:J$49,2),0))</f>
        <v>0</v>
      </c>
      <c r="K100" s="67">
        <f>IF(J100=0,0,MAXA(VLOOKUP(J100,J$23:K$49,2),0))</f>
        <v>0</v>
      </c>
      <c r="M100" s="67">
        <f>IF(L100=" ",0,MAXA(VLOOKUP(L100,L$23:M$49,2),0))</f>
        <v>0</v>
      </c>
      <c r="N100" s="67">
        <f>IF(M100=0,0,MAXA(VLOOKUP(M100,M$23:N$49,2),0))</f>
        <v>0</v>
      </c>
      <c r="P100" s="67">
        <f>IF(O100=" ",0,MAXA(VLOOKUP(O100,O$23:P$49,2),0))</f>
        <v>0</v>
      </c>
      <c r="Q100" s="67">
        <f>IF(P100=0,0,MAXA(VLOOKUP(P100,P$23:Q$49,2),0))</f>
        <v>0</v>
      </c>
      <c r="S100" s="67">
        <f>IF(R100=" ",0,MAXA(VLOOKUP(R100,R$23:S$49,2),0))</f>
        <v>0</v>
      </c>
      <c r="T100" s="67">
        <f>IF(S100=0,0,MAXA(VLOOKUP(S100,S$23:T$49,2),0))</f>
        <v>0</v>
      </c>
      <c r="V100" s="2">
        <f>IF(U100=" ",0,MAXA(VLOOKUP(U100,U$23:V$49,2),0))</f>
        <v>0</v>
      </c>
      <c r="W100" s="67">
        <f>IF(V100=0,0,MAXA(VLOOKUP(V100,V$23:W$49,2),0))</f>
        <v>0</v>
      </c>
      <c r="AD100" s="61">
        <f>SUM(AA100,AB100,AC100)</f>
        <v>0</v>
      </c>
      <c r="AE100" s="61">
        <f>SUM(X100,Y100,Z100)</f>
        <v>0</v>
      </c>
      <c r="AF100" s="61">
        <f>SUM(H100,K100,N100,Q100,T100,W100)</f>
        <v>0</v>
      </c>
      <c r="AG100" s="5">
        <f>SUM(AD100,AE100,AF100)</f>
        <v>0</v>
      </c>
      <c r="AI100" s="15"/>
      <c r="AJ100" s="15"/>
    </row>
    <row r="101" spans="1:36" x14ac:dyDescent="0.25">
      <c r="C101" t="s">
        <v>53</v>
      </c>
      <c r="D101" t="s">
        <v>54</v>
      </c>
      <c r="H101" s="67">
        <f>SUM(H97:H100)</f>
        <v>138</v>
      </c>
      <c r="K101" s="67">
        <f>SUM(K97:K100)</f>
        <v>132</v>
      </c>
      <c r="N101" s="67">
        <f>SUM(N97:N100)</f>
        <v>101.99999999999996</v>
      </c>
      <c r="Q101" s="67">
        <f>SUM(Q97:Q100)</f>
        <v>97.999999999999972</v>
      </c>
      <c r="T101" s="67">
        <f>SUM(T97:T100)</f>
        <v>115</v>
      </c>
      <c r="W101" s="67">
        <f>SUM(W97:W100)</f>
        <v>135.00000000000006</v>
      </c>
      <c r="X101" s="64"/>
      <c r="Y101" s="64"/>
      <c r="Z101" s="64"/>
      <c r="AA101" s="64"/>
      <c r="AB101" s="64"/>
      <c r="AC101" s="64"/>
      <c r="AD101" s="61">
        <f>SUM(AD97,AD98,AD99,AD100)</f>
        <v>347</v>
      </c>
      <c r="AE101" s="61">
        <f>SUM(AE97,AE98,AE99,AE100)</f>
        <v>0</v>
      </c>
      <c r="AF101" s="61">
        <f>SUM(H101,K101,N101,Q101,T101,W101)</f>
        <v>720</v>
      </c>
      <c r="AG101" s="5">
        <f>SUM(AG97,AG98,AG99,AG100)</f>
        <v>1067</v>
      </c>
      <c r="AH101" s="55">
        <v>1067</v>
      </c>
      <c r="AI101" s="15"/>
      <c r="AJ101" s="15"/>
    </row>
    <row r="102" spans="1:36" x14ac:dyDescent="0.25">
      <c r="H102" s="67"/>
      <c r="K102" s="67"/>
      <c r="N102" s="67"/>
      <c r="Q102" s="67"/>
      <c r="T102" s="67"/>
      <c r="W102" s="67"/>
      <c r="X102" s="64"/>
      <c r="Y102" s="64"/>
      <c r="Z102" s="64"/>
      <c r="AA102" s="64"/>
      <c r="AB102" s="64"/>
      <c r="AC102" s="64"/>
      <c r="AD102" s="61"/>
      <c r="AE102" s="61"/>
      <c r="AF102" s="61"/>
      <c r="AG102" s="5"/>
      <c r="AI102" s="15"/>
      <c r="AJ102" s="15"/>
    </row>
    <row r="103" spans="1:36" x14ac:dyDescent="0.25">
      <c r="A103">
        <v>4141</v>
      </c>
      <c r="B103" s="13">
        <v>81</v>
      </c>
      <c r="C103" t="s">
        <v>119</v>
      </c>
      <c r="D103" t="s">
        <v>120</v>
      </c>
      <c r="E103" s="13" t="s">
        <v>121</v>
      </c>
      <c r="F103" s="22" t="s">
        <v>23</v>
      </c>
      <c r="G103" s="67">
        <f>IF(F103=" ",0,MAXA(VLOOKUP(F103,F$23:G$49,2),0))</f>
        <v>3214</v>
      </c>
      <c r="H103" s="67">
        <f>IF(G103=0,0,MAXA(VLOOKUP(G103,G$23:H$49,2),0))</f>
        <v>46</v>
      </c>
      <c r="I103" s="27" t="s">
        <v>31</v>
      </c>
      <c r="J103" s="67">
        <f>IF(I103=" ",0,MAXA(VLOOKUP(I103,I$23:J$49,2),0))</f>
        <v>4321</v>
      </c>
      <c r="K103" s="67">
        <f>IF(J103=0,0,MAXA(VLOOKUP(J103,J$23:K$49,2),0))</f>
        <v>41</v>
      </c>
      <c r="L103" s="33" t="s">
        <v>25</v>
      </c>
      <c r="M103" s="67">
        <f>IF(L103=" ",0,MAXA(VLOOKUP(L103,L$23:M$49,2),0))</f>
        <v>3412</v>
      </c>
      <c r="N103" s="67">
        <f>IF(M103=0,0,MAXA(VLOOKUP(M103,M$23:N$49,2),0))</f>
        <v>47</v>
      </c>
      <c r="O103" s="17" t="s">
        <v>25</v>
      </c>
      <c r="P103" s="67">
        <f>IF(O103=" ",0,MAXA(VLOOKUP(O103,O$23:P$49,2),0))</f>
        <v>3412</v>
      </c>
      <c r="Q103" s="67">
        <f>IF(P103=0,0,MAXA(VLOOKUP(P103,P$23:Q$49,2),0))</f>
        <v>50</v>
      </c>
      <c r="R103" s="40" t="s">
        <v>29</v>
      </c>
      <c r="S103" s="67">
        <f>IF(R103=" ",0,MAXA(VLOOKUP(R103,R$23:S$49,2),0))</f>
        <v>4213</v>
      </c>
      <c r="T103" s="67">
        <f>IF(S103=0,0,MAXA(VLOOKUP(S103,S$23:T$49,2),0))</f>
        <v>39</v>
      </c>
      <c r="U103" s="46" t="s">
        <v>22</v>
      </c>
      <c r="V103" s="2">
        <f>IF(U103=" ",0,MAXA(VLOOKUP(U103,U$23:V$49,2),0))</f>
        <v>3142</v>
      </c>
      <c r="W103" s="67">
        <f>IF(V103=0,0,MAXA(VLOOKUP(V103,V$23:W$49,2),0))</f>
        <v>43.000000000000014</v>
      </c>
      <c r="AA103" s="62">
        <v>40</v>
      </c>
      <c r="AB103" s="62">
        <v>40</v>
      </c>
      <c r="AC103" s="62">
        <v>36</v>
      </c>
      <c r="AD103" s="61">
        <f>SUM(AA103,AB103,AC103)</f>
        <v>116</v>
      </c>
      <c r="AE103" s="61">
        <f>SUM(X103,Y103,Z103)</f>
        <v>0</v>
      </c>
      <c r="AF103" s="61">
        <f>SUM(H103,K103,N103,Q103,T103,W103)</f>
        <v>266</v>
      </c>
      <c r="AG103" s="5">
        <f>SUM(AD103,AE103,AF103)</f>
        <v>382</v>
      </c>
      <c r="AI103" s="15"/>
      <c r="AJ103" s="15"/>
    </row>
    <row r="104" spans="1:36" x14ac:dyDescent="0.25">
      <c r="A104">
        <v>4142</v>
      </c>
      <c r="B104" s="13">
        <v>82</v>
      </c>
      <c r="C104" t="s">
        <v>122</v>
      </c>
      <c r="D104" t="s">
        <v>123</v>
      </c>
      <c r="E104" s="13" t="s">
        <v>121</v>
      </c>
      <c r="F104" s="22" t="s">
        <v>22</v>
      </c>
      <c r="G104" s="67">
        <f>IF(F104=" ",0,MAXA(VLOOKUP(F104,F$23:G$49,2),0))</f>
        <v>3142</v>
      </c>
      <c r="H104" s="67">
        <f>IF(G104=0,0,MAXA(VLOOKUP(G104,G$23:H$49,2),0))</f>
        <v>25</v>
      </c>
      <c r="I104" s="27" t="s">
        <v>4</v>
      </c>
      <c r="J104" s="67">
        <f>IF(I104=" ",0,MAXA(VLOOKUP(I104,I$23:J$49,2),0))</f>
        <v>4231</v>
      </c>
      <c r="K104" s="67">
        <f>IF(J104=0,0,MAXA(VLOOKUP(J104,J$23:K$49,2),0))</f>
        <v>36</v>
      </c>
      <c r="L104" s="33" t="s">
        <v>4</v>
      </c>
      <c r="M104" s="67">
        <f>IF(L104=" ",0,MAXA(VLOOKUP(L104,L$23:M$49,2),0))</f>
        <v>4231</v>
      </c>
      <c r="N104" s="67">
        <f>IF(M104=0,0,MAXA(VLOOKUP(M104,M$23:N$49,2),0))</f>
        <v>34.999999999999972</v>
      </c>
      <c r="O104" s="17" t="s">
        <v>25</v>
      </c>
      <c r="P104" s="67">
        <f>IF(O104=" ",0,MAXA(VLOOKUP(O104,O$23:P$49,2),0))</f>
        <v>3412</v>
      </c>
      <c r="Q104" s="67">
        <f>IF(P104=0,0,MAXA(VLOOKUP(P104,P$23:Q$49,2),0))</f>
        <v>50</v>
      </c>
      <c r="R104" s="40" t="s">
        <v>31</v>
      </c>
      <c r="S104" s="67">
        <f>IF(R104=" ",0,MAXA(VLOOKUP(R104,R$23:S$49,2),0))</f>
        <v>4321</v>
      </c>
      <c r="T104" s="67">
        <f>IF(S104=0,0,MAXA(VLOOKUP(S104,S$23:T$49,2),0))</f>
        <v>50</v>
      </c>
      <c r="U104" s="46" t="s">
        <v>22</v>
      </c>
      <c r="V104" s="2">
        <f>IF(U104=" ",0,MAXA(VLOOKUP(U104,U$23:V$49,2),0))</f>
        <v>3142</v>
      </c>
      <c r="W104" s="67">
        <f>IF(V104=0,0,MAXA(VLOOKUP(V104,V$23:W$49,2),0))</f>
        <v>43.000000000000014</v>
      </c>
      <c r="AA104" s="62">
        <v>40</v>
      </c>
      <c r="AB104" s="62">
        <v>35</v>
      </c>
      <c r="AC104" s="62">
        <v>37</v>
      </c>
      <c r="AD104" s="61">
        <f>SUM(AA104,AB104,AC104)</f>
        <v>112</v>
      </c>
      <c r="AE104" s="61">
        <f>SUM(X104,Y104,Z104)</f>
        <v>0</v>
      </c>
      <c r="AF104" s="61">
        <f>SUM(H104,K104,N104,Q104,T104,W104)</f>
        <v>239</v>
      </c>
      <c r="AG104" s="5">
        <f>SUM(AD104,AE104,AF104)</f>
        <v>351</v>
      </c>
      <c r="AI104" s="15"/>
      <c r="AJ104" s="15"/>
    </row>
    <row r="105" spans="1:36" x14ac:dyDescent="0.25">
      <c r="A105">
        <v>4143</v>
      </c>
      <c r="B105" s="13">
        <v>83</v>
      </c>
      <c r="C105" t="s">
        <v>124</v>
      </c>
      <c r="D105" t="s">
        <v>125</v>
      </c>
      <c r="E105" s="13" t="s">
        <v>121</v>
      </c>
      <c r="F105" s="22" t="s">
        <v>23</v>
      </c>
      <c r="G105" s="67">
        <v>3124</v>
      </c>
      <c r="H105" s="67">
        <f>IF(G105=0,0,MAXA(VLOOKUP(G105,G$23:H$49,2),0))</f>
        <v>38</v>
      </c>
      <c r="I105" s="27" t="s">
        <v>24</v>
      </c>
      <c r="J105" s="67">
        <f>IF(I105=" ",0,MAXA(VLOOKUP(I105,I$23:J$49,2),0))</f>
        <v>3241</v>
      </c>
      <c r="K105" s="67">
        <f>IF(J105=0,0,MAXA(VLOOKUP(J105,J$23:K$49,2),0))</f>
        <v>50</v>
      </c>
      <c r="L105" s="33" t="s">
        <v>26</v>
      </c>
      <c r="M105" s="67">
        <f>IF(L105=" ",0,MAXA(VLOOKUP(L105,L$23:M$49,2),0))</f>
        <v>3421</v>
      </c>
      <c r="N105" s="67">
        <f>IF(M105=0,0,MAXA(VLOOKUP(M105,M$23:N$49,2),0))</f>
        <v>40.999999999999986</v>
      </c>
      <c r="O105" s="17" t="s">
        <v>29</v>
      </c>
      <c r="P105" s="67">
        <f>IF(O105=" ",0,MAXA(VLOOKUP(O105,O$23:P$49,2),0))</f>
        <v>4213</v>
      </c>
      <c r="Q105" s="67">
        <f>IF(P105=0,0,MAXA(VLOOKUP(P105,P$23:Q$49,2),0))</f>
        <v>25.999999999999986</v>
      </c>
      <c r="R105" s="40" t="s">
        <v>26</v>
      </c>
      <c r="S105" s="67">
        <f>IF(R105=" ",0,MAXA(VLOOKUP(R105,R$23:S$49,2),0))</f>
        <v>3421</v>
      </c>
      <c r="T105" s="67">
        <f>IF(S105=0,0,MAXA(VLOOKUP(S105,S$23:T$49,2),0))</f>
        <v>46</v>
      </c>
      <c r="U105" s="46" t="s">
        <v>14</v>
      </c>
      <c r="V105" s="2">
        <f>IF(U105=" ",0,MAXA(VLOOKUP(U105,U$23:V$49,2),0))</f>
        <v>1432</v>
      </c>
      <c r="W105" s="67">
        <f>IF(V105=0,0,MAXA(VLOOKUP(V105,V$23:W$49,2),0))</f>
        <v>36.000000000000028</v>
      </c>
      <c r="AA105" s="62">
        <v>34</v>
      </c>
      <c r="AB105" s="62">
        <v>39</v>
      </c>
      <c r="AC105" s="62">
        <v>35</v>
      </c>
      <c r="AD105" s="61">
        <f>SUM(AA105,AB105,AC105)</f>
        <v>108</v>
      </c>
      <c r="AE105" s="61">
        <f>SUM(X105,Y105,Z105)</f>
        <v>0</v>
      </c>
      <c r="AF105" s="61">
        <f>SUM(H105,K105,N105,Q105,T105,W105)</f>
        <v>237.00000000000003</v>
      </c>
      <c r="AG105" s="5">
        <f>SUM(AD105,AE105,AF105)</f>
        <v>345</v>
      </c>
      <c r="AI105" s="15"/>
      <c r="AJ105" s="15"/>
    </row>
    <row r="106" spans="1:36" x14ac:dyDescent="0.25">
      <c r="A106">
        <v>4144</v>
      </c>
      <c r="B106" s="13">
        <v>84</v>
      </c>
      <c r="C106" t="s">
        <v>43</v>
      </c>
      <c r="D106" t="s">
        <v>43</v>
      </c>
      <c r="E106" s="13" t="s">
        <v>43</v>
      </c>
      <c r="G106" s="67">
        <f>IF(F106=" ",0,MAXA(VLOOKUP(F106,F$23:G$49,2),0))</f>
        <v>0</v>
      </c>
      <c r="H106" s="67">
        <f>IF(G106=0,0,MAXA(VLOOKUP(G106,G$23:H$49,2),0))</f>
        <v>0</v>
      </c>
      <c r="J106" s="67">
        <f>IF(I106=" ",0,MAXA(VLOOKUP(I106,I$23:J$49,2),0))</f>
        <v>0</v>
      </c>
      <c r="K106" s="67">
        <f>IF(J106=0,0,MAXA(VLOOKUP(J106,J$23:K$49,2),0))</f>
        <v>0</v>
      </c>
      <c r="M106" s="67">
        <f>IF(L106=" ",0,MAXA(VLOOKUP(L106,L$23:M$49,2),0))</f>
        <v>0</v>
      </c>
      <c r="N106" s="67">
        <f>IF(M106=0,0,MAXA(VLOOKUP(M106,M$23:N$49,2),0))</f>
        <v>0</v>
      </c>
      <c r="P106" s="67">
        <f>IF(O106=" ",0,MAXA(VLOOKUP(O106,O$23:P$49,2),0))</f>
        <v>0</v>
      </c>
      <c r="Q106" s="67">
        <f>IF(P106=0,0,MAXA(VLOOKUP(P106,P$23:Q$49,2),0))</f>
        <v>0</v>
      </c>
      <c r="S106" s="67">
        <f>IF(R106=" ",0,MAXA(VLOOKUP(R106,R$23:S$49,2),0))</f>
        <v>0</v>
      </c>
      <c r="T106" s="67">
        <f>IF(S106=0,0,MAXA(VLOOKUP(S106,S$23:T$49,2),0))</f>
        <v>0</v>
      </c>
      <c r="V106" s="2">
        <f>IF(U106=" ",0,MAXA(VLOOKUP(U106,U$23:V$49,2),0))</f>
        <v>0</v>
      </c>
      <c r="W106" s="67">
        <f>IF(V106=0,0,MAXA(VLOOKUP(V106,V$23:W$49,2),0))</f>
        <v>0</v>
      </c>
      <c r="AD106" s="61">
        <f>SUM(AA106,AB106,AC106)</f>
        <v>0</v>
      </c>
      <c r="AE106" s="61">
        <f>SUM(X106,Y106,Z106)</f>
        <v>0</v>
      </c>
      <c r="AF106" s="61">
        <f>SUM(H106,K106,N106,Q106,T106,W106)</f>
        <v>0</v>
      </c>
      <c r="AG106" s="5">
        <f>SUM(AD106,AE106,AF106)</f>
        <v>0</v>
      </c>
      <c r="AI106" s="15"/>
      <c r="AJ106" s="15"/>
    </row>
    <row r="107" spans="1:36" x14ac:dyDescent="0.25">
      <c r="C107" t="s">
        <v>53</v>
      </c>
      <c r="D107" t="s">
        <v>54</v>
      </c>
      <c r="H107" s="67">
        <f>SUM(H103:H106)</f>
        <v>109</v>
      </c>
      <c r="K107" s="67">
        <f>SUM(K103:K106)</f>
        <v>127</v>
      </c>
      <c r="N107" s="67">
        <f>SUM(N103:N106)</f>
        <v>122.99999999999996</v>
      </c>
      <c r="Q107" s="67">
        <f>SUM(Q103:Q106)</f>
        <v>125.99999999999999</v>
      </c>
      <c r="T107" s="67">
        <f>SUM(T103:T106)</f>
        <v>135</v>
      </c>
      <c r="W107" s="67">
        <f>SUM(W103:W106)</f>
        <v>122.00000000000006</v>
      </c>
      <c r="X107" s="64"/>
      <c r="Y107" s="64"/>
      <c r="Z107" s="64"/>
      <c r="AA107" s="64"/>
      <c r="AB107" s="64"/>
      <c r="AC107" s="64"/>
      <c r="AD107" s="61">
        <f>SUM(AD103,AD104,AD105,AD106)</f>
        <v>336</v>
      </c>
      <c r="AE107" s="61">
        <f>SUM(AE103,AE104,AE105,AE106)</f>
        <v>0</v>
      </c>
      <c r="AF107" s="61">
        <f>SUM(H107,K107,N107,Q107,T107,W107)</f>
        <v>742</v>
      </c>
      <c r="AG107" s="5">
        <f>SUM(AG103,AG104,AG105,AG106)</f>
        <v>1078</v>
      </c>
      <c r="AH107" s="55">
        <v>1078</v>
      </c>
      <c r="AI107" s="15" t="s">
        <v>182</v>
      </c>
      <c r="AJ107" s="15"/>
    </row>
    <row r="108" spans="1:36" x14ac:dyDescent="0.25">
      <c r="C108" t="s">
        <v>43</v>
      </c>
      <c r="D108" t="s">
        <v>43</v>
      </c>
      <c r="H108" s="67"/>
      <c r="K108" s="67"/>
      <c r="N108" s="67"/>
      <c r="Q108" s="67"/>
      <c r="T108" s="67"/>
      <c r="W108" s="67"/>
      <c r="X108" s="64"/>
      <c r="Y108" s="64"/>
      <c r="Z108" s="64"/>
      <c r="AA108" s="64"/>
      <c r="AB108" s="64"/>
      <c r="AC108" s="64"/>
      <c r="AD108" s="61"/>
      <c r="AE108" s="61"/>
      <c r="AF108" s="61"/>
      <c r="AG108" s="5"/>
      <c r="AI108" s="15"/>
      <c r="AJ108" s="15"/>
    </row>
    <row r="109" spans="1:36" x14ac:dyDescent="0.25">
      <c r="A109">
        <v>4161</v>
      </c>
      <c r="B109" s="13">
        <v>101</v>
      </c>
      <c r="C109" t="s">
        <v>127</v>
      </c>
      <c r="D109" t="s">
        <v>128</v>
      </c>
      <c r="E109" s="13" t="s">
        <v>129</v>
      </c>
      <c r="F109" s="22" t="s">
        <v>15</v>
      </c>
      <c r="G109" s="67">
        <f>IF(F109=" ",0,MAXA(VLOOKUP(F109,F$23:G$49,2),0))</f>
        <v>2134</v>
      </c>
      <c r="H109" s="67">
        <f>IF(G109=0,0,MAXA(VLOOKUP(G109,G$23:H$49,2),0))</f>
        <v>46</v>
      </c>
      <c r="I109" s="27" t="s">
        <v>26</v>
      </c>
      <c r="J109" s="67">
        <f>IF(I109=" ",0,MAXA(VLOOKUP(I109,I$23:J$49,2),0))</f>
        <v>3421</v>
      </c>
      <c r="K109" s="67">
        <f>IF(J109=0,0,MAXA(VLOOKUP(J109,J$23:K$49,2),0))</f>
        <v>48</v>
      </c>
      <c r="L109" s="33" t="s">
        <v>24</v>
      </c>
      <c r="M109" s="67">
        <f>IF(L109=" ",0,MAXA(VLOOKUP(L109,L$23:M$49,2),0))</f>
        <v>3241</v>
      </c>
      <c r="N109" s="67">
        <f>IF(M109=0,0,MAXA(VLOOKUP(M109,M$23:N$49,2),0))</f>
        <v>28.999999999999972</v>
      </c>
      <c r="O109" s="17" t="s">
        <v>25</v>
      </c>
      <c r="P109" s="67">
        <f>IF(O109=" ",0,MAXA(VLOOKUP(O109,O$23:P$49,2),0))</f>
        <v>3412</v>
      </c>
      <c r="Q109" s="67">
        <f>IF(P109=0,0,MAXA(VLOOKUP(P109,P$23:Q$49,2),0))</f>
        <v>50</v>
      </c>
      <c r="R109" s="40" t="s">
        <v>31</v>
      </c>
      <c r="S109" s="67">
        <f>IF(R109=" ",0,MAXA(VLOOKUP(R109,R$23:S$49,2),0))</f>
        <v>4321</v>
      </c>
      <c r="T109" s="67">
        <f>IF(S109=0,0,MAXA(VLOOKUP(S109,S$23:T$49,2),0))</f>
        <v>50</v>
      </c>
      <c r="U109" s="46" t="s">
        <v>12</v>
      </c>
      <c r="V109" s="2">
        <f>IF(U109=" ",0,MAXA(VLOOKUP(U109,U$23:V$49,2),0))</f>
        <v>1342</v>
      </c>
      <c r="W109" s="67">
        <f>IF(V109=0,0,MAXA(VLOOKUP(V109,V$23:W$49,2),0))</f>
        <v>46.000000000000014</v>
      </c>
      <c r="AA109" s="62">
        <v>39</v>
      </c>
      <c r="AB109" s="62">
        <v>38</v>
      </c>
      <c r="AC109" s="62">
        <v>38</v>
      </c>
      <c r="AD109" s="61">
        <f>SUM(AA109,AB109,AC109)</f>
        <v>115</v>
      </c>
      <c r="AE109" s="61">
        <f>SUM(X109,Y109,Z109)</f>
        <v>0</v>
      </c>
      <c r="AF109" s="61">
        <f>SUM(H109,K109,N109,Q109,T109,W109)</f>
        <v>269</v>
      </c>
      <c r="AG109" s="5">
        <f>SUM(AD109,AE109,AF109)</f>
        <v>384</v>
      </c>
      <c r="AH109" s="55" t="s">
        <v>43</v>
      </c>
      <c r="AI109" s="15"/>
      <c r="AJ109" s="15"/>
    </row>
    <row r="110" spans="1:36" x14ac:dyDescent="0.25">
      <c r="A110">
        <v>4162</v>
      </c>
      <c r="B110" s="13">
        <v>102</v>
      </c>
      <c r="C110" t="s">
        <v>130</v>
      </c>
      <c r="D110" t="s">
        <v>128</v>
      </c>
      <c r="E110" s="13" t="s">
        <v>129</v>
      </c>
      <c r="F110" s="22" t="s">
        <v>17</v>
      </c>
      <c r="G110" s="67">
        <f>IF(F110=" ",0,MAXA(VLOOKUP(F110,F$23:G$49,2),0))</f>
        <v>2314</v>
      </c>
      <c r="H110" s="67">
        <f>IF(G110=0,0,MAXA(VLOOKUP(G110,G$23:H$49,2),0))</f>
        <v>50</v>
      </c>
      <c r="I110" s="27" t="s">
        <v>31</v>
      </c>
      <c r="J110" s="67">
        <f>IF(I110=" ",0,MAXA(VLOOKUP(I110,I$23:J$49,2),0))</f>
        <v>4321</v>
      </c>
      <c r="K110" s="67">
        <f>IF(J110=0,0,MAXA(VLOOKUP(J110,J$23:K$49,2),0))</f>
        <v>41</v>
      </c>
      <c r="L110" s="33" t="s">
        <v>26</v>
      </c>
      <c r="M110" s="67">
        <f>IF(L110=" ",0,MAXA(VLOOKUP(L110,L$23:M$49,2),0))</f>
        <v>3421</v>
      </c>
      <c r="N110" s="67">
        <f>IF(M110=0,0,MAXA(VLOOKUP(M110,M$23:N$49,2),0))</f>
        <v>40.999999999999986</v>
      </c>
      <c r="O110" s="17" t="s">
        <v>25</v>
      </c>
      <c r="P110" s="67">
        <f>IF(O110=" ",0,MAXA(VLOOKUP(O110,O$23:P$49,2),0))</f>
        <v>3412</v>
      </c>
      <c r="Q110" s="67">
        <f>IF(P110=0,0,MAXA(VLOOKUP(P110,P$23:Q$49,2),0))</f>
        <v>50</v>
      </c>
      <c r="R110" s="40" t="s">
        <v>4</v>
      </c>
      <c r="S110" s="67">
        <f>IF(R110=" ",0,MAXA(VLOOKUP(R110,R$23:S$49,2),0))</f>
        <v>4231</v>
      </c>
      <c r="T110" s="67">
        <f>IF(S110=0,0,MAXA(VLOOKUP(S110,S$23:T$49,2),0))</f>
        <v>47</v>
      </c>
      <c r="U110" s="46" t="s">
        <v>22</v>
      </c>
      <c r="V110" s="2">
        <f>IF(U110=" ",0,MAXA(VLOOKUP(U110,U$23:V$49,2),0))</f>
        <v>3142</v>
      </c>
      <c r="W110" s="67">
        <f>IF(V110=0,0,MAXA(VLOOKUP(V110,V$23:W$49,2),0))</f>
        <v>43.000000000000014</v>
      </c>
      <c r="AA110" s="62">
        <v>37</v>
      </c>
      <c r="AB110" s="62">
        <v>38</v>
      </c>
      <c r="AC110" s="62">
        <v>37</v>
      </c>
      <c r="AD110" s="61">
        <f>SUM(AA110,AB110,AC110)</f>
        <v>112</v>
      </c>
      <c r="AE110" s="61">
        <f>SUM(X110,Y110,Z110)</f>
        <v>0</v>
      </c>
      <c r="AF110" s="61">
        <f>SUM(H110,K110,N110,Q110,T110,W110)</f>
        <v>272</v>
      </c>
      <c r="AG110" s="5">
        <f>SUM(AD110,AE110,AF110)</f>
        <v>384</v>
      </c>
      <c r="AH110" s="55" t="s">
        <v>179</v>
      </c>
      <c r="AI110" s="15"/>
      <c r="AJ110" s="15"/>
    </row>
    <row r="111" spans="1:36" x14ac:dyDescent="0.25">
      <c r="A111">
        <v>4163</v>
      </c>
      <c r="B111" s="13">
        <v>103</v>
      </c>
      <c r="C111" t="s">
        <v>76</v>
      </c>
      <c r="D111" t="s">
        <v>178</v>
      </c>
      <c r="E111" s="13" t="s">
        <v>129</v>
      </c>
      <c r="F111" s="22" t="s">
        <v>18</v>
      </c>
      <c r="G111" s="67">
        <f>IF(F111=" ",0,MAXA(VLOOKUP(F111,F$23:G$49,2),0))</f>
        <v>2341</v>
      </c>
      <c r="H111" s="67">
        <f>IF(G111=0,0,MAXA(VLOOKUP(G111,G$23:H$49,2),0))</f>
        <v>45</v>
      </c>
      <c r="I111" s="27" t="s">
        <v>26</v>
      </c>
      <c r="J111" s="67">
        <f>IF(I111=" ",0,MAXA(VLOOKUP(I111,I$23:J$49,2),0))</f>
        <v>3421</v>
      </c>
      <c r="K111" s="67">
        <f>IF(J111=0,0,MAXA(VLOOKUP(J111,J$23:K$49,2),0))</f>
        <v>48</v>
      </c>
      <c r="L111" s="33" t="s">
        <v>28</v>
      </c>
      <c r="M111" s="67">
        <f>IF(L111=" ",0,MAXA(VLOOKUP(L111,L$23:M$49,2),0))</f>
        <v>4132</v>
      </c>
      <c r="N111" s="67">
        <f>IF(M111=0,0,MAXA(VLOOKUP(M111,M$23:N$49,2),0))</f>
        <v>47</v>
      </c>
      <c r="O111" s="17" t="s">
        <v>25</v>
      </c>
      <c r="P111" s="67">
        <f>IF(O111=" ",0,MAXA(VLOOKUP(O111,O$23:P$49,2),0))</f>
        <v>3412</v>
      </c>
      <c r="Q111" s="67">
        <f>IF(P111=0,0,MAXA(VLOOKUP(P111,P$23:Q$49,2),0))</f>
        <v>50</v>
      </c>
      <c r="R111" s="40" t="s">
        <v>31</v>
      </c>
      <c r="S111" s="67">
        <f>IF(R111=" ",0,MAXA(VLOOKUP(R111,R$23:S$49,2),0))</f>
        <v>4321</v>
      </c>
      <c r="T111" s="67">
        <f>IF(S111=0,0,MAXA(VLOOKUP(S111,S$23:T$49,2),0))</f>
        <v>50</v>
      </c>
      <c r="U111" s="46" t="s">
        <v>22</v>
      </c>
      <c r="V111" s="2">
        <f>IF(U111=" ",0,MAXA(VLOOKUP(U111,U$23:V$49,2),0))</f>
        <v>3142</v>
      </c>
      <c r="W111" s="67">
        <f>IF(V111=0,0,MAXA(VLOOKUP(V111,V$23:W$49,2),0))</f>
        <v>43.000000000000014</v>
      </c>
      <c r="AA111" s="62">
        <v>40</v>
      </c>
      <c r="AB111" s="62">
        <v>44</v>
      </c>
      <c r="AC111" s="62">
        <v>45</v>
      </c>
      <c r="AD111" s="61">
        <f>SUM(AA111,AB111,AC111)</f>
        <v>129</v>
      </c>
      <c r="AE111" s="61">
        <f>SUM(X111,Y111,Z111)</f>
        <v>0</v>
      </c>
      <c r="AF111" s="61">
        <f>SUM(H111,K111,N111,Q111,T111,W111)</f>
        <v>283</v>
      </c>
      <c r="AG111" s="5">
        <f>SUM(AD111,AE111,AF111)</f>
        <v>412</v>
      </c>
      <c r="AH111" s="55" t="s">
        <v>43</v>
      </c>
      <c r="AI111" s="15"/>
      <c r="AJ111" s="15"/>
    </row>
    <row r="112" spans="1:36" x14ac:dyDescent="0.25">
      <c r="A112">
        <v>4164</v>
      </c>
      <c r="B112" s="13">
        <v>104</v>
      </c>
      <c r="C112" t="s">
        <v>131</v>
      </c>
      <c r="D112" t="s">
        <v>132</v>
      </c>
      <c r="E112" s="13" t="s">
        <v>129</v>
      </c>
      <c r="F112" s="22" t="s">
        <v>17</v>
      </c>
      <c r="G112" s="67">
        <f>IF(F112=" ",0,MAXA(VLOOKUP(F112,F$23:G$49,2),0))</f>
        <v>2314</v>
      </c>
      <c r="H112" s="67">
        <f>IF(G112=0,0,MAXA(VLOOKUP(G112,G$23:H$49,2),0))</f>
        <v>50</v>
      </c>
      <c r="I112" s="27" t="s">
        <v>31</v>
      </c>
      <c r="J112" s="67">
        <f>IF(I112=" ",0,MAXA(VLOOKUP(I112,I$23:J$49,2),0))</f>
        <v>4321</v>
      </c>
      <c r="K112" s="67">
        <f>IF(J112=0,0,MAXA(VLOOKUP(J112,J$23:K$49,2),0))</f>
        <v>41</v>
      </c>
      <c r="L112" s="33" t="s">
        <v>30</v>
      </c>
      <c r="M112" s="67">
        <f>IF(L112=" ",0,MAXA(VLOOKUP(L112,L$23:M$49,2),0))</f>
        <v>4312</v>
      </c>
      <c r="N112" s="67">
        <f>IF(M112=0,0,MAXA(VLOOKUP(M112,M$23:N$49,2),0))</f>
        <v>50</v>
      </c>
      <c r="O112" s="17" t="s">
        <v>25</v>
      </c>
      <c r="P112" s="67">
        <f>IF(O112=" ",0,MAXA(VLOOKUP(O112,O$23:P$49,2),0))</f>
        <v>3412</v>
      </c>
      <c r="Q112" s="67">
        <f>IF(P112=0,0,MAXA(VLOOKUP(P112,P$23:Q$49,2),0))</f>
        <v>50</v>
      </c>
      <c r="R112" s="40" t="s">
        <v>31</v>
      </c>
      <c r="S112" s="67">
        <f>IF(R112=" ",0,MAXA(VLOOKUP(R112,R$23:S$49,2),0))</f>
        <v>4321</v>
      </c>
      <c r="T112" s="67">
        <f>IF(S112=0,0,MAXA(VLOOKUP(S112,S$23:T$49,2),0))</f>
        <v>50</v>
      </c>
      <c r="U112" s="46" t="s">
        <v>11</v>
      </c>
      <c r="V112" s="2">
        <f>IF(U112=" ",0,MAXA(VLOOKUP(U112,U$23:V$49,2),0))</f>
        <v>1324</v>
      </c>
      <c r="W112" s="67">
        <f>IF(V112=0,0,MAXA(VLOOKUP(V112,V$23:W$49,2),0))</f>
        <v>50</v>
      </c>
      <c r="AA112" s="62">
        <v>44</v>
      </c>
      <c r="AB112" s="62">
        <v>46</v>
      </c>
      <c r="AC112" s="62">
        <v>43</v>
      </c>
      <c r="AD112" s="61">
        <f>SUM(AA112,AB112,AC112)</f>
        <v>133</v>
      </c>
      <c r="AE112" s="61">
        <f>SUM(X112,Y112,Z112)</f>
        <v>0</v>
      </c>
      <c r="AF112" s="61">
        <f>SUM(H112,K112,N112,Q112,T112,W112)</f>
        <v>291</v>
      </c>
      <c r="AG112" s="5">
        <f>SUM(AD112,AE112,AF112)</f>
        <v>424</v>
      </c>
      <c r="AI112" s="15"/>
      <c r="AJ112" s="15"/>
    </row>
    <row r="113" spans="1:36" x14ac:dyDescent="0.25">
      <c r="C113" t="s">
        <v>53</v>
      </c>
      <c r="D113" t="s">
        <v>54</v>
      </c>
      <c r="H113" s="67">
        <f>SUM(H109:H112)</f>
        <v>191</v>
      </c>
      <c r="K113" s="67">
        <f>SUM(K109:K112)</f>
        <v>178</v>
      </c>
      <c r="N113" s="67">
        <f>SUM(N109:N112)</f>
        <v>166.99999999999994</v>
      </c>
      <c r="Q113" s="67">
        <f>SUM(Q109:Q112)</f>
        <v>200</v>
      </c>
      <c r="T113" s="67">
        <f>SUM(T109:T112)</f>
        <v>197</v>
      </c>
      <c r="W113" s="67">
        <f>SUM(W109:W112)</f>
        <v>182.00000000000006</v>
      </c>
      <c r="X113" s="64"/>
      <c r="Y113" s="64"/>
      <c r="Z113" s="64"/>
      <c r="AA113" s="64"/>
      <c r="AB113" s="64"/>
      <c r="AC113" s="64"/>
      <c r="AD113" s="61">
        <f>SUM(AD109,AD110,AD111,AD112)</f>
        <v>489</v>
      </c>
      <c r="AE113" s="61">
        <f>SUM(AE109,AE110,AE111,AE112)</f>
        <v>0</v>
      </c>
      <c r="AF113" s="61">
        <f>SUM(H113,K113,N113,Q113,T113,W113)</f>
        <v>1115</v>
      </c>
      <c r="AG113" s="5">
        <f>SUM(AG109,AG110,AG111,AG112)</f>
        <v>1604</v>
      </c>
      <c r="AH113" s="55">
        <v>1220</v>
      </c>
      <c r="AI113" s="15" t="s">
        <v>181</v>
      </c>
      <c r="AJ113" s="15"/>
    </row>
    <row r="114" spans="1:36" x14ac:dyDescent="0.25">
      <c r="C114" t="s">
        <v>43</v>
      </c>
      <c r="E114" t="s">
        <v>43</v>
      </c>
      <c r="F114"/>
      <c r="G114" s="59"/>
      <c r="H114" s="59"/>
      <c r="I114"/>
      <c r="J114" s="59"/>
      <c r="K114" s="59"/>
      <c r="L114"/>
      <c r="M114" s="59"/>
      <c r="N114" s="59"/>
      <c r="O114"/>
      <c r="P114" s="59"/>
      <c r="Q114" s="59"/>
      <c r="R114"/>
      <c r="S114" s="59"/>
      <c r="T114" s="59"/>
      <c r="U114"/>
      <c r="V114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/>
      <c r="AH114" s="59"/>
      <c r="AI114"/>
      <c r="AJ114"/>
    </row>
    <row r="115" spans="1:36" x14ac:dyDescent="0.25">
      <c r="A115">
        <v>4171</v>
      </c>
      <c r="B115" s="13">
        <v>111</v>
      </c>
      <c r="C115" t="s">
        <v>133</v>
      </c>
      <c r="D115" t="s">
        <v>134</v>
      </c>
      <c r="E115" s="13" t="s">
        <v>135</v>
      </c>
      <c r="F115" s="22" t="s">
        <v>13</v>
      </c>
      <c r="G115" s="67">
        <f>IF(F115=" ",0,MAXA(VLOOKUP(F115,F$23:G$49,2),0))</f>
        <v>1423</v>
      </c>
      <c r="H115" s="67">
        <f>IF(G115=0,0,MAXA(VLOOKUP(G115,G$23:H$49,2),0))</f>
        <v>16</v>
      </c>
      <c r="I115" s="27" t="s">
        <v>30</v>
      </c>
      <c r="J115" s="67">
        <f>IF(I115=" ",0,MAXA(VLOOKUP(I115,I$23:J$49,2),0))</f>
        <v>4312</v>
      </c>
      <c r="K115" s="67">
        <f>IF(J115=0,0,MAXA(VLOOKUP(J115,J$23:K$49,2),0))</f>
        <v>32.999999999999986</v>
      </c>
      <c r="L115" s="33" t="s">
        <v>26</v>
      </c>
      <c r="M115" s="67">
        <f>IF(L115=" ",0,MAXA(VLOOKUP(L115,L$23:M$49,2),0))</f>
        <v>3421</v>
      </c>
      <c r="N115" s="67">
        <f>IF(M115=0,0,MAXA(VLOOKUP(M115,M$23:N$49,2),0))</f>
        <v>40.999999999999986</v>
      </c>
      <c r="O115" s="17" t="s">
        <v>26</v>
      </c>
      <c r="P115" s="67">
        <f>IF(O115=" ",0,MAXA(VLOOKUP(O115,O$23:P$49,2),0))</f>
        <v>3421</v>
      </c>
      <c r="Q115" s="67">
        <f>IF(P115=0,0,MAXA(VLOOKUP(P115,P$23:Q$49,2),0))</f>
        <v>46.999999999999993</v>
      </c>
      <c r="R115" s="40" t="s">
        <v>19</v>
      </c>
      <c r="S115" s="67">
        <f>IF(R115=" ",0,MAXA(VLOOKUP(R115,R$23:S$49,2),0))</f>
        <v>2413</v>
      </c>
      <c r="T115" s="67">
        <f>IF(S115=0,0,MAXA(VLOOKUP(S115,S$23:T$49,2),0))</f>
        <v>32</v>
      </c>
      <c r="U115" s="46" t="s">
        <v>25</v>
      </c>
      <c r="V115" s="2">
        <f>IF(U115=" ",0,MAXA(VLOOKUP(U115,U$23:V$49,2),0))</f>
        <v>3412</v>
      </c>
      <c r="W115" s="67">
        <f>IF(V115=0,0,MAXA(VLOOKUP(V115,V$23:W$49,2),0))</f>
        <v>30.000000000000028</v>
      </c>
      <c r="AA115" s="62">
        <v>41</v>
      </c>
      <c r="AB115" s="62">
        <v>38</v>
      </c>
      <c r="AC115" s="62">
        <v>35</v>
      </c>
      <c r="AD115" s="61">
        <f>SUM(AA115,AB115,AC115)</f>
        <v>114</v>
      </c>
      <c r="AE115" s="61">
        <f>SUM(X115,Y115,Z115)</f>
        <v>0</v>
      </c>
      <c r="AF115" s="61">
        <f>SUM(H115,K115,N115,Q115,T115,W115)</f>
        <v>199</v>
      </c>
      <c r="AG115" s="5">
        <f>SUM(AD115,AE115,AF115)</f>
        <v>313</v>
      </c>
      <c r="AI115" s="15"/>
      <c r="AJ115" s="15"/>
    </row>
    <row r="116" spans="1:36" x14ac:dyDescent="0.25">
      <c r="C116" t="s">
        <v>43</v>
      </c>
      <c r="E116"/>
      <c r="F116"/>
      <c r="G116" s="59"/>
      <c r="H116" s="59"/>
      <c r="I116"/>
      <c r="J116" s="59"/>
      <c r="K116" s="59"/>
      <c r="L116"/>
      <c r="M116" s="59"/>
      <c r="N116" s="59"/>
      <c r="O116"/>
      <c r="P116" s="59"/>
      <c r="Q116" s="59"/>
      <c r="R116"/>
      <c r="S116" s="59"/>
      <c r="T116" s="59"/>
      <c r="U116"/>
      <c r="V116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/>
      <c r="AH116" s="59"/>
      <c r="AI116"/>
      <c r="AJ116"/>
    </row>
    <row r="117" spans="1:36" x14ac:dyDescent="0.25">
      <c r="A117">
        <v>4181</v>
      </c>
      <c r="C117" t="s">
        <v>136</v>
      </c>
      <c r="D117" t="s">
        <v>137</v>
      </c>
      <c r="E117" s="13" t="s">
        <v>138</v>
      </c>
      <c r="F117" s="22" t="s">
        <v>11</v>
      </c>
      <c r="G117" s="67">
        <f>IF(F117=" ",0,MAXA(VLOOKUP(F117,F$23:G$49,2),0))</f>
        <v>1324</v>
      </c>
      <c r="H117" s="67">
        <f>IF(G117=0,0,MAXA(VLOOKUP(G117,G$23:H$49,2),0))</f>
        <v>34</v>
      </c>
      <c r="I117" s="27" t="s">
        <v>31</v>
      </c>
      <c r="J117" s="67">
        <f>IF(I117=" ",0,MAXA(VLOOKUP(I117,I$23:J$49,2),0))</f>
        <v>4321</v>
      </c>
      <c r="K117" s="67">
        <f>IF(J117=0,0,MAXA(VLOOKUP(J117,J$23:K$49,2),0))</f>
        <v>41</v>
      </c>
      <c r="L117" s="33" t="s">
        <v>26</v>
      </c>
      <c r="M117" s="67">
        <f>IF(L117=" ",0,MAXA(VLOOKUP(L117,L$23:M$49,2),0))</f>
        <v>3421</v>
      </c>
      <c r="N117" s="67">
        <f>IF(M117=0,0,MAXA(VLOOKUP(M117,M$23:N$49,2),0))</f>
        <v>40.999999999999986</v>
      </c>
      <c r="O117" s="17" t="s">
        <v>25</v>
      </c>
      <c r="P117" s="67">
        <f>IF(O117=" ",0,MAXA(VLOOKUP(O117,O$23:P$49,2),0))</f>
        <v>3412</v>
      </c>
      <c r="Q117" s="67">
        <f>IF(P117=0,0,MAXA(VLOOKUP(P117,P$23:Q$49,2),0))</f>
        <v>50</v>
      </c>
      <c r="R117" s="40" t="s">
        <v>30</v>
      </c>
      <c r="S117" s="67">
        <f>IF(R117=" ",0,MAXA(VLOOKUP(R117,R$23:S$49,2),0))</f>
        <v>4312</v>
      </c>
      <c r="T117" s="67">
        <f>IF(S117=0,0,MAXA(VLOOKUP(S117,S$23:T$49,2),0))</f>
        <v>45</v>
      </c>
      <c r="U117" s="46" t="s">
        <v>28</v>
      </c>
      <c r="V117" s="2">
        <f>IF(U117=" ",0,MAXA(VLOOKUP(U117,U$23:V$49,2),0))</f>
        <v>4132</v>
      </c>
      <c r="W117" s="67">
        <f>IF(V117=0,0,MAXA(VLOOKUP(V117,V$23:W$49,2),0))</f>
        <v>23.000000000000043</v>
      </c>
      <c r="AA117" s="62">
        <v>34</v>
      </c>
      <c r="AB117" s="62">
        <v>39</v>
      </c>
      <c r="AC117" s="62">
        <v>40</v>
      </c>
      <c r="AD117" s="61">
        <f>SUM(AA117,AB117,AC117)</f>
        <v>113</v>
      </c>
      <c r="AE117" s="61">
        <f>SUM(X117,Y117,Z117)</f>
        <v>0</v>
      </c>
      <c r="AF117" s="61">
        <f>SUM(H117,K117,N117,Q117,T117,W117)</f>
        <v>234.00000000000006</v>
      </c>
      <c r="AG117" s="5">
        <f>SUM(AD117,AE117,AF117)</f>
        <v>347.00000000000006</v>
      </c>
      <c r="AI117" s="15"/>
      <c r="AJ117" s="15"/>
    </row>
    <row r="118" spans="1:36" x14ac:dyDescent="0.25">
      <c r="A118">
        <v>4182</v>
      </c>
      <c r="C118" t="s">
        <v>139</v>
      </c>
      <c r="D118" t="s">
        <v>140</v>
      </c>
      <c r="E118" s="13" t="s">
        <v>138</v>
      </c>
      <c r="F118" s="22" t="s">
        <v>22</v>
      </c>
      <c r="G118" s="67">
        <f>IF(F118=" ",0,MAXA(VLOOKUP(F118,F$23:G$49,2),0))</f>
        <v>3142</v>
      </c>
      <c r="H118" s="67">
        <f>IF(G118=0,0,MAXA(VLOOKUP(G118,G$23:H$49,2),0))</f>
        <v>25</v>
      </c>
      <c r="I118" s="27" t="s">
        <v>27</v>
      </c>
      <c r="J118" s="67">
        <f>IF(I118=" ",0,MAXA(VLOOKUP(I118,I$23:J$49,2),0))</f>
        <v>4123</v>
      </c>
      <c r="K118" s="67">
        <f>IF(J118=0,0,MAXA(VLOOKUP(J118,J$23:K$49,2),0))</f>
        <v>14.999999999999972</v>
      </c>
      <c r="L118" s="33" t="s">
        <v>25</v>
      </c>
      <c r="M118" s="67">
        <f>IF(L118=" ",0,MAXA(VLOOKUP(L118,L$23:M$49,2),0))</f>
        <v>3412</v>
      </c>
      <c r="N118" s="67">
        <f>IF(M118=0,0,MAXA(VLOOKUP(M118,M$23:N$49,2),0))</f>
        <v>47</v>
      </c>
      <c r="O118" s="17" t="s">
        <v>9</v>
      </c>
      <c r="P118" s="67">
        <f>IF(O118=" ",0,MAXA(VLOOKUP(O118,O$23:P$49,2),0))</f>
        <v>1234</v>
      </c>
      <c r="Q118" s="67">
        <f>IF(P118=0,0,MAXA(VLOOKUP(P118,P$23:Q$49,2),0))</f>
        <v>15.999999999999986</v>
      </c>
      <c r="R118" s="40" t="s">
        <v>23</v>
      </c>
      <c r="S118" s="67">
        <f>IF(R118=" ",0,MAXA(VLOOKUP(R118,R$23:S$49,2),0))</f>
        <v>3214</v>
      </c>
      <c r="T118" s="67">
        <f>IF(S118=0,0,MAXA(VLOOKUP(S118,S$23:T$49,2),0))</f>
        <v>27</v>
      </c>
      <c r="U118" s="46" t="s">
        <v>13</v>
      </c>
      <c r="V118" s="2">
        <f>IF(U118=" ",0,MAXA(VLOOKUP(U118,U$23:V$49,2),0))</f>
        <v>1423</v>
      </c>
      <c r="W118" s="67">
        <f>IF(V118=0,0,MAXA(VLOOKUP(V118,V$23:W$49,2),0))</f>
        <v>30.000000000000028</v>
      </c>
      <c r="AA118" s="62">
        <v>32</v>
      </c>
      <c r="AB118" s="62">
        <v>37</v>
      </c>
      <c r="AC118" s="62">
        <v>32</v>
      </c>
      <c r="AD118" s="61">
        <f>SUM(AA118,AB118,AC118)</f>
        <v>101</v>
      </c>
      <c r="AE118" s="61">
        <f>SUM(X118,Y118,Z118)</f>
        <v>0</v>
      </c>
      <c r="AF118" s="61">
        <f>SUM(H118,K118,N118,Q118,T118,W118)</f>
        <v>159.99999999999997</v>
      </c>
      <c r="AG118" s="5">
        <f>SUM(AD118,AE118,AF118)</f>
        <v>261</v>
      </c>
      <c r="AI118" s="15"/>
      <c r="AJ118" s="15"/>
    </row>
    <row r="119" spans="1:36" x14ac:dyDescent="0.25">
      <c r="A119">
        <v>4183</v>
      </c>
      <c r="C119" t="s">
        <v>141</v>
      </c>
      <c r="D119" t="s">
        <v>142</v>
      </c>
      <c r="E119" s="13" t="s">
        <v>138</v>
      </c>
      <c r="F119" s="22" t="s">
        <v>9</v>
      </c>
      <c r="G119" s="67">
        <f>IF(F119=" ",0,MAXA(VLOOKUP(F119,F$23:G$49,2),0))</f>
        <v>1234</v>
      </c>
      <c r="H119" s="67">
        <f>IF(G119=0,0,MAXA(VLOOKUP(G119,G$23:H$49,2),0))</f>
        <v>38</v>
      </c>
      <c r="I119" s="27" t="s">
        <v>29</v>
      </c>
      <c r="J119" s="67">
        <f>IF(I119=" ",0,MAXA(VLOOKUP(I119,I$23:J$49,2),0))</f>
        <v>4213</v>
      </c>
      <c r="K119" s="67">
        <f>IF(J119=0,0,MAXA(VLOOKUP(J119,J$23:K$49,2),0))</f>
        <v>22.999999999999986</v>
      </c>
      <c r="L119" s="33" t="s">
        <v>25</v>
      </c>
      <c r="M119" s="67">
        <f>IF(L119=" ",0,MAXA(VLOOKUP(L119,L$23:M$49,2),0))</f>
        <v>3412</v>
      </c>
      <c r="N119" s="67">
        <f>IF(M119=0,0,MAXA(VLOOKUP(M119,M$23:N$49,2),0))</f>
        <v>47</v>
      </c>
      <c r="O119" s="17" t="s">
        <v>4</v>
      </c>
      <c r="P119" s="67">
        <f>IF(O119=" ",0,MAXA(VLOOKUP(O119,O$23:P$49,2),0))</f>
        <v>4231</v>
      </c>
      <c r="Q119" s="67">
        <f>IF(P119=0,0,MAXA(VLOOKUP(P119,P$23:Q$49,2),0))</f>
        <v>33.999999999999986</v>
      </c>
      <c r="R119" s="40" t="s">
        <v>4</v>
      </c>
      <c r="S119" s="67">
        <f>IF(R119=" ",0,MAXA(VLOOKUP(R119,R$23:S$49,2),0))</f>
        <v>4231</v>
      </c>
      <c r="T119" s="67">
        <f>IF(S119=0,0,MAXA(VLOOKUP(S119,S$23:T$49,2),0))</f>
        <v>47</v>
      </c>
      <c r="V119" s="2">
        <v>1432</v>
      </c>
      <c r="W119" s="67">
        <f>IF(V119=0,0,MAXA(VLOOKUP(V119,V$23:W$49,2),0))</f>
        <v>36.000000000000028</v>
      </c>
      <c r="AA119" s="62">
        <v>31</v>
      </c>
      <c r="AB119" s="62">
        <v>39</v>
      </c>
      <c r="AC119" s="62">
        <v>34</v>
      </c>
      <c r="AD119" s="61">
        <f>SUM(AA119,AB119,AC119)</f>
        <v>104</v>
      </c>
      <c r="AE119" s="61">
        <f>SUM(X119,Y119,Z119)</f>
        <v>0</v>
      </c>
      <c r="AF119" s="61">
        <f>SUM(H119,K119,N119,Q119,T119,W119)</f>
        <v>225</v>
      </c>
      <c r="AG119" s="5">
        <f>SUM(AD119,AE119,AF119)</f>
        <v>329</v>
      </c>
      <c r="AI119" s="15"/>
      <c r="AJ119" s="15"/>
    </row>
    <row r="120" spans="1:36" x14ac:dyDescent="0.25">
      <c r="A120">
        <v>4184</v>
      </c>
      <c r="C120" t="s">
        <v>43</v>
      </c>
      <c r="D120" t="s">
        <v>43</v>
      </c>
      <c r="E120" s="13" t="s">
        <v>43</v>
      </c>
      <c r="G120" s="67">
        <f>IF(F120=" ",0,MAXA(VLOOKUP(F120,F$23:G$49,2),0))</f>
        <v>0</v>
      </c>
      <c r="H120" s="67">
        <f>IF(G120=0,0,MAXA(VLOOKUP(G120,G$23:H$49,2),0))</f>
        <v>0</v>
      </c>
      <c r="J120" s="67">
        <f>IF(I120=" ",0,MAXA(VLOOKUP(I120,I$23:J$49,2),0))</f>
        <v>0</v>
      </c>
      <c r="K120" s="67">
        <f>IF(J120=0,0,MAXA(VLOOKUP(J120,J$23:K$49,2),0))</f>
        <v>0</v>
      </c>
      <c r="M120" s="67">
        <f>IF(L120=" ",0,MAXA(VLOOKUP(L120,L$23:M$49,2),0))</f>
        <v>0</v>
      </c>
      <c r="N120" s="67">
        <f>IF(M120=0,0,MAXA(VLOOKUP(M120,M$23:N$49,2),0))</f>
        <v>0</v>
      </c>
      <c r="P120" s="67">
        <f>IF(O120=" ",0,MAXA(VLOOKUP(O120,O$23:P$49,2),0))</f>
        <v>0</v>
      </c>
      <c r="Q120" s="67">
        <f>IF(P120=0,0,MAXA(VLOOKUP(P120,P$23:Q$49,2),0))</f>
        <v>0</v>
      </c>
      <c r="S120" s="67">
        <f>IF(R120=" ",0,MAXA(VLOOKUP(R120,R$23:S$49,2),0))</f>
        <v>0</v>
      </c>
      <c r="T120" s="67">
        <f>IF(S120=0,0,MAXA(VLOOKUP(S120,S$23:T$49,2),0))</f>
        <v>0</v>
      </c>
      <c r="V120" s="2">
        <f>IF(U120=" ",0,MAXA(VLOOKUP(U120,U$23:V$49,2),0))</f>
        <v>0</v>
      </c>
      <c r="W120" s="67">
        <f>IF(V120=0,0,MAXA(VLOOKUP(V120,V$23:W$49,2),0))</f>
        <v>0</v>
      </c>
      <c r="AD120" s="61">
        <f>SUM(AA120,AB120,AC120)</f>
        <v>0</v>
      </c>
      <c r="AE120" s="61">
        <f>SUM(X120,Y120,Z120)</f>
        <v>0</v>
      </c>
      <c r="AF120" s="61">
        <f>SUM(H120,K120,N120,Q120,T120,W120)</f>
        <v>0</v>
      </c>
      <c r="AG120" s="5">
        <f>SUM(AD120,AE120,AF120)</f>
        <v>0</v>
      </c>
      <c r="AI120" s="15"/>
      <c r="AJ120" s="15"/>
    </row>
    <row r="121" spans="1:36" x14ac:dyDescent="0.25">
      <c r="A121" t="s">
        <v>43</v>
      </c>
      <c r="C121" t="s">
        <v>53</v>
      </c>
      <c r="D121" t="s">
        <v>54</v>
      </c>
      <c r="H121" s="67">
        <f>SUM(H117:H120)</f>
        <v>97</v>
      </c>
      <c r="K121" s="67">
        <f>SUM(K117:K120)</f>
        <v>78.999999999999957</v>
      </c>
      <c r="N121" s="67">
        <f>SUM(N117:N120)</f>
        <v>135</v>
      </c>
      <c r="Q121" s="67">
        <f>SUM(Q117:Q120)</f>
        <v>99.999999999999972</v>
      </c>
      <c r="T121" s="67">
        <f>SUM(T117:T120)</f>
        <v>119</v>
      </c>
      <c r="W121" s="67">
        <f>SUM(W117:W120)</f>
        <v>89.000000000000099</v>
      </c>
      <c r="X121" s="64"/>
      <c r="Y121" s="64"/>
      <c r="Z121" s="64"/>
      <c r="AA121" s="64"/>
      <c r="AB121" s="64"/>
      <c r="AC121" s="64"/>
      <c r="AD121" s="61">
        <f>SUM(AD117,AD118,AD119,AD120)</f>
        <v>318</v>
      </c>
      <c r="AE121" s="61">
        <f>SUM(AE117,AE118,AE119,AE120)</f>
        <v>0</v>
      </c>
      <c r="AF121" s="61">
        <f>SUM(H121,K121,N121,Q121,T121,W121)</f>
        <v>619</v>
      </c>
      <c r="AG121" s="5">
        <f>SUM(AG117,AG118,AG119,AG120)</f>
        <v>937</v>
      </c>
      <c r="AH121" s="55">
        <v>937</v>
      </c>
      <c r="AI121" s="15"/>
      <c r="AJ121" s="15"/>
    </row>
    <row r="122" spans="1:36" x14ac:dyDescent="0.25">
      <c r="H122" s="67"/>
      <c r="K122" s="67"/>
      <c r="N122" s="67"/>
      <c r="Q122" s="67"/>
      <c r="T122" s="67"/>
      <c r="W122" s="67"/>
      <c r="X122" s="64"/>
      <c r="Y122" s="64"/>
      <c r="Z122" s="64"/>
      <c r="AA122" s="64"/>
      <c r="AB122" s="64"/>
      <c r="AC122" s="64"/>
      <c r="AD122" s="61"/>
      <c r="AE122" s="61"/>
      <c r="AF122" s="61"/>
      <c r="AG122" s="5"/>
      <c r="AI122" s="15"/>
      <c r="AJ122" s="15"/>
    </row>
    <row r="123" spans="1:36" x14ac:dyDescent="0.25">
      <c r="E123" s="13" t="s">
        <v>43</v>
      </c>
      <c r="H123" s="67"/>
      <c r="K123" s="67"/>
      <c r="N123" s="67"/>
      <c r="Q123" s="67"/>
      <c r="T123" s="67"/>
      <c r="W123" s="67"/>
      <c r="X123" s="64"/>
      <c r="Y123" s="64"/>
      <c r="Z123" s="64"/>
      <c r="AA123" s="64"/>
      <c r="AB123" s="64"/>
      <c r="AC123" s="64"/>
      <c r="AD123" s="61"/>
      <c r="AE123" s="61"/>
      <c r="AF123" s="61"/>
      <c r="AG123" s="5"/>
      <c r="AI123" s="15"/>
      <c r="AJ123" s="15"/>
    </row>
    <row r="124" spans="1:36" x14ac:dyDescent="0.25">
      <c r="A124">
        <v>4191</v>
      </c>
      <c r="C124" t="s">
        <v>143</v>
      </c>
      <c r="D124" t="s">
        <v>144</v>
      </c>
      <c r="E124" s="13" t="s">
        <v>145</v>
      </c>
      <c r="F124" s="22" t="s">
        <v>11</v>
      </c>
      <c r="G124" s="67">
        <f>IF(F124=" ",0,MAXA(VLOOKUP(F124,F$23:G$49,2),0))</f>
        <v>1324</v>
      </c>
      <c r="H124" s="67">
        <f>IF(G124=0,0,MAXA(VLOOKUP(G124,G$23:H$49,2),0))</f>
        <v>34</v>
      </c>
      <c r="I124" s="27" t="s">
        <v>31</v>
      </c>
      <c r="J124" s="67">
        <f>IF(I124=" ",0,MAXA(VLOOKUP(I124,I$23:J$49,2),0))</f>
        <v>4321</v>
      </c>
      <c r="K124" s="67">
        <f>IF(J124=0,0,MAXA(VLOOKUP(J124,J$23:K$49,2),0))</f>
        <v>41</v>
      </c>
      <c r="L124" s="33" t="s">
        <v>26</v>
      </c>
      <c r="M124" s="67">
        <f>IF(L124=" ",0,MAXA(VLOOKUP(L124,L$23:M$49,2),0))</f>
        <v>3421</v>
      </c>
      <c r="N124" s="67">
        <f>IF(M124=0,0,MAXA(VLOOKUP(M124,M$23:N$49,2),0))</f>
        <v>40.999999999999986</v>
      </c>
      <c r="O124" s="17" t="s">
        <v>21</v>
      </c>
      <c r="P124" s="67">
        <f>IF(O124=" ",0,MAXA(VLOOKUP(O124,O$23:P$49,2),0))</f>
        <v>3124</v>
      </c>
      <c r="Q124" s="67">
        <f>IF(P124=0,0,MAXA(VLOOKUP(P124,P$23:Q$49,2),0))</f>
        <v>34.999999999999993</v>
      </c>
      <c r="R124" s="40" t="s">
        <v>29</v>
      </c>
      <c r="S124" s="67">
        <f>IF(R124=" ",0,MAXA(VLOOKUP(R124,R$23:S$49,2),0))</f>
        <v>4213</v>
      </c>
      <c r="T124" s="67">
        <f>IF(S124=0,0,MAXA(VLOOKUP(S124,S$23:T$49,2),0))</f>
        <v>39</v>
      </c>
      <c r="U124" s="46" t="s">
        <v>14</v>
      </c>
      <c r="V124" s="2">
        <f>IF(U124=" ",0,MAXA(VLOOKUP(U124,U$23:V$49,2),0))</f>
        <v>1432</v>
      </c>
      <c r="W124" s="67">
        <f>IF(V124=0,0,MAXA(VLOOKUP(V124,V$23:W$49,2),0))</f>
        <v>36.000000000000028</v>
      </c>
      <c r="AA124" s="62">
        <v>33</v>
      </c>
      <c r="AB124" s="62">
        <v>39</v>
      </c>
      <c r="AC124" s="62">
        <v>30</v>
      </c>
      <c r="AD124" s="61">
        <f>SUM(AA124,AB124,AC124)</f>
        <v>102</v>
      </c>
      <c r="AE124" s="61">
        <f>SUM(X124,Y124,Z124)</f>
        <v>0</v>
      </c>
      <c r="AF124" s="61">
        <f>SUM(H124,K124,N124,Q124,T124,W124)</f>
        <v>226</v>
      </c>
      <c r="AG124" s="5">
        <f>SUM(AD124,AE124,AF124)</f>
        <v>328</v>
      </c>
      <c r="AI124" s="15"/>
      <c r="AJ124" s="15"/>
    </row>
    <row r="125" spans="1:36" x14ac:dyDescent="0.25">
      <c r="A125">
        <v>4192</v>
      </c>
      <c r="C125" t="s">
        <v>146</v>
      </c>
      <c r="D125" t="s">
        <v>144</v>
      </c>
      <c r="E125" s="13" t="s">
        <v>145</v>
      </c>
      <c r="F125" s="22" t="s">
        <v>25</v>
      </c>
      <c r="G125" s="67">
        <f>IF(F125=" ",0,MAXA(VLOOKUP(F125,F$23:G$49,2),0))</f>
        <v>3412</v>
      </c>
      <c r="H125" s="67">
        <f>IF(G125=0,0,MAXA(VLOOKUP(G125,G$23:H$49,2),0))</f>
        <v>20</v>
      </c>
      <c r="I125" s="27" t="s">
        <v>25</v>
      </c>
      <c r="J125" s="67">
        <f>IF(I125=" ",0,MAXA(VLOOKUP(I125,I$23:J$49,2),0))</f>
        <v>3412</v>
      </c>
      <c r="K125" s="67">
        <f>IF(J125=0,0,MAXA(VLOOKUP(J125,J$23:K$49,2),0))</f>
        <v>39.999999999999986</v>
      </c>
      <c r="L125" s="33" t="s">
        <v>31</v>
      </c>
      <c r="M125" s="67">
        <f>IF(L125=" ",0,MAXA(VLOOKUP(L125,L$23:M$49,2),0))</f>
        <v>4321</v>
      </c>
      <c r="N125" s="67">
        <f>IF(M125=0,0,MAXA(VLOOKUP(M125,M$23:N$49,2),0))</f>
        <v>43.999999999999986</v>
      </c>
      <c r="O125" s="17" t="s">
        <v>24</v>
      </c>
      <c r="P125" s="67">
        <f>IF(O125=" ",0,MAXA(VLOOKUP(O125,O$23:P$49,2),0))</f>
        <v>3241</v>
      </c>
      <c r="Q125" s="67">
        <f>IF(P125=0,0,MAXA(VLOOKUP(P125,P$23:Q$49,2),0))</f>
        <v>37.999999999999986</v>
      </c>
      <c r="R125" s="40" t="s">
        <v>14</v>
      </c>
      <c r="S125" s="67">
        <f>IF(R125=" ",0,MAXA(VLOOKUP(R125,R$23:S$49,2),0))</f>
        <v>1432</v>
      </c>
      <c r="T125" s="67">
        <f>IF(S125=0,0,MAXA(VLOOKUP(S125,S$23:T$49,2),0))</f>
        <v>25</v>
      </c>
      <c r="U125" s="46" t="s">
        <v>25</v>
      </c>
      <c r="V125" s="2">
        <f>IF(U125=" ",0,MAXA(VLOOKUP(U125,U$23:V$49,2),0))</f>
        <v>3412</v>
      </c>
      <c r="W125" s="67">
        <f>IF(V125=0,0,MAXA(VLOOKUP(V125,V$23:W$49,2),0))</f>
        <v>30.000000000000028</v>
      </c>
      <c r="AA125" s="62">
        <v>15</v>
      </c>
      <c r="AB125" s="62">
        <v>30</v>
      </c>
      <c r="AC125" s="62">
        <v>19</v>
      </c>
      <c r="AD125" s="61">
        <f>SUM(AA125,AB125,AC125)</f>
        <v>64</v>
      </c>
      <c r="AE125" s="61">
        <f>SUM(X125,Y125,Z125)</f>
        <v>0</v>
      </c>
      <c r="AF125" s="61">
        <f>SUM(H125,K125,N125,Q125,T125,W125)</f>
        <v>196.99999999999997</v>
      </c>
      <c r="AG125" s="5">
        <f>SUM(AD125,AE125,AF125)</f>
        <v>261</v>
      </c>
      <c r="AI125" s="15"/>
      <c r="AJ125" s="15"/>
    </row>
    <row r="126" spans="1:36" x14ac:dyDescent="0.25">
      <c r="A126">
        <v>4193</v>
      </c>
      <c r="B126" s="13" t="s">
        <v>43</v>
      </c>
      <c r="C126" t="s">
        <v>147</v>
      </c>
      <c r="D126" t="s">
        <v>148</v>
      </c>
      <c r="E126" s="13" t="s">
        <v>145</v>
      </c>
      <c r="F126" s="22" t="s">
        <v>15</v>
      </c>
      <c r="G126" s="67">
        <f>IF(F126=" ",0,MAXA(VLOOKUP(F126,F$23:G$49,2),0))</f>
        <v>2134</v>
      </c>
      <c r="H126" s="67">
        <f>IF(G126=0,0,MAXA(VLOOKUP(G126,G$23:H$49,2),0))</f>
        <v>46</v>
      </c>
      <c r="I126" s="27" t="s">
        <v>18</v>
      </c>
      <c r="J126" s="67">
        <f>IF(I126=" ",0,MAXA(VLOOKUP(I126,I$23:J$49,2),0))</f>
        <v>2341</v>
      </c>
      <c r="K126" s="67">
        <f>IF(J126=0,0,MAXA(VLOOKUP(J126,J$23:K$49,2),0))</f>
        <v>45</v>
      </c>
      <c r="L126" s="33" t="s">
        <v>26</v>
      </c>
      <c r="M126" s="67">
        <f>IF(L126=" ",0,MAXA(VLOOKUP(L126,L$23:M$49,2),0))</f>
        <v>3421</v>
      </c>
      <c r="N126" s="67">
        <f>IF(M126=0,0,MAXA(VLOOKUP(M126,M$23:N$49,2),0))</f>
        <v>40.999999999999986</v>
      </c>
      <c r="O126" s="17" t="s">
        <v>24</v>
      </c>
      <c r="P126" s="67">
        <f>IF(O126=" ",0,MAXA(VLOOKUP(O126,O$23:P$49,2),0))</f>
        <v>3241</v>
      </c>
      <c r="Q126" s="67">
        <f>IF(P126=0,0,MAXA(VLOOKUP(P126,P$23:Q$49,2),0))</f>
        <v>37.999999999999986</v>
      </c>
      <c r="S126" s="67">
        <f>IF(R126=" ",0,MAXA(VLOOKUP(R126,R$23:S$49,2),0))</f>
        <v>0</v>
      </c>
      <c r="T126" s="67">
        <f>IF(S126=0,0,MAXA(VLOOKUP(S126,S$23:T$49,2),0))</f>
        <v>0</v>
      </c>
      <c r="U126" s="46" t="s">
        <v>21</v>
      </c>
      <c r="V126" s="2">
        <f>IF(U126=" ",0,MAXA(VLOOKUP(U126,U$23:V$49,2),0))</f>
        <v>3124</v>
      </c>
      <c r="W126" s="67">
        <f>IF(V126=0,0,MAXA(VLOOKUP(V126,V$23:W$49,2),0))</f>
        <v>47</v>
      </c>
      <c r="AA126" s="62">
        <v>34</v>
      </c>
      <c r="AB126" s="62">
        <v>38</v>
      </c>
      <c r="AC126" s="62">
        <v>15</v>
      </c>
      <c r="AD126" s="61">
        <f>SUM(AA126,AB126,AC126)</f>
        <v>87</v>
      </c>
      <c r="AE126" s="61">
        <f>SUM(X126,Y126,Z126)</f>
        <v>0</v>
      </c>
      <c r="AF126" s="61">
        <f>SUM(H126,K126,N126,Q126,T126,W126)</f>
        <v>217</v>
      </c>
      <c r="AG126" s="5">
        <f>SUM(AD126,AE126,AF126)</f>
        <v>304</v>
      </c>
      <c r="AI126" s="15"/>
      <c r="AJ126" s="15"/>
    </row>
    <row r="127" spans="1:36" x14ac:dyDescent="0.25">
      <c r="A127">
        <v>4194</v>
      </c>
      <c r="C127" t="s">
        <v>43</v>
      </c>
      <c r="D127" t="s">
        <v>43</v>
      </c>
      <c r="E127" s="13" t="s">
        <v>43</v>
      </c>
      <c r="G127" s="67">
        <f>IF(F127=" ",0,MAXA(VLOOKUP(F127,F$23:G$49,2),0))</f>
        <v>0</v>
      </c>
      <c r="H127" s="67">
        <f>IF(G127=0,0,MAXA(VLOOKUP(G127,G$23:H$49,2),0))</f>
        <v>0</v>
      </c>
      <c r="J127" s="67">
        <f>IF(I127=" ",0,MAXA(VLOOKUP(I127,I$23:J$49,2),0))</f>
        <v>0</v>
      </c>
      <c r="K127" s="67">
        <f>IF(J127=0,0,MAXA(VLOOKUP(J127,J$23:K$49,2),0))</f>
        <v>0</v>
      </c>
      <c r="M127" s="67">
        <f>IF(L127=" ",0,MAXA(VLOOKUP(L127,L$23:M$49,2),0))</f>
        <v>0</v>
      </c>
      <c r="N127" s="67">
        <f>IF(M127=0,0,MAXA(VLOOKUP(M127,M$23:N$49,2),0))</f>
        <v>0</v>
      </c>
      <c r="P127" s="67">
        <f>IF(O127=" ",0,MAXA(VLOOKUP(O127,O$23:P$49,2),0))</f>
        <v>0</v>
      </c>
      <c r="Q127" s="67">
        <f>IF(P127=0,0,MAXA(VLOOKUP(P127,P$23:Q$49,2),0))</f>
        <v>0</v>
      </c>
      <c r="S127" s="67">
        <f>IF(R127=" ",0,MAXA(VLOOKUP(R127,R$23:S$49,2),0))</f>
        <v>0</v>
      </c>
      <c r="T127" s="67">
        <f>IF(S127=0,0,MAXA(VLOOKUP(S127,S$23:T$49,2),0))</f>
        <v>0</v>
      </c>
      <c r="V127" s="2">
        <f>IF(U127=" ",0,MAXA(VLOOKUP(U127,U$23:V$49,2),0))</f>
        <v>0</v>
      </c>
      <c r="W127" s="67">
        <f>IF(V127=0,0,MAXA(VLOOKUP(V127,V$23:W$49,2),0))</f>
        <v>0</v>
      </c>
      <c r="AD127" s="61">
        <f>SUM(AA127,AB127,AC127)</f>
        <v>0</v>
      </c>
      <c r="AE127" s="61">
        <f>SUM(X127,Y127,Z127)</f>
        <v>0</v>
      </c>
      <c r="AF127" s="61">
        <f>SUM(H127,K127,N127,Q127,T127,W127)</f>
        <v>0</v>
      </c>
      <c r="AG127" s="5">
        <f>SUM(AD127,AE127,AF127)</f>
        <v>0</v>
      </c>
      <c r="AI127" s="15"/>
      <c r="AJ127" s="15"/>
    </row>
    <row r="128" spans="1:36" x14ac:dyDescent="0.25">
      <c r="A128" t="s">
        <v>43</v>
      </c>
      <c r="C128" t="s">
        <v>53</v>
      </c>
      <c r="D128" t="s">
        <v>54</v>
      </c>
      <c r="H128" s="67">
        <f>SUM(H124:H127)</f>
        <v>100</v>
      </c>
      <c r="K128" s="67">
        <f>SUM(K124:K127)</f>
        <v>125.99999999999999</v>
      </c>
      <c r="N128" s="67">
        <f>SUM(N124:N127)</f>
        <v>125.99999999999996</v>
      </c>
      <c r="Q128" s="67">
        <f>SUM(Q124:Q127)</f>
        <v>110.99999999999996</v>
      </c>
      <c r="T128" s="67">
        <f>SUM(T124:T127)</f>
        <v>64</v>
      </c>
      <c r="W128" s="67">
        <f>SUM(W124:W127)</f>
        <v>113.00000000000006</v>
      </c>
      <c r="X128" s="64"/>
      <c r="Y128" s="64"/>
      <c r="Z128" s="64"/>
      <c r="AA128" s="64"/>
      <c r="AB128" s="64"/>
      <c r="AC128" s="64"/>
      <c r="AD128" s="61">
        <f>SUM(AD124,AD125,AD126,AD127)</f>
        <v>253</v>
      </c>
      <c r="AE128" s="61">
        <f>SUM(AE124,AE125,AE126,AE127)</f>
        <v>0</v>
      </c>
      <c r="AF128" s="61">
        <f>SUM(H128,K128,N128,Q128,T128,W128)</f>
        <v>640</v>
      </c>
      <c r="AG128" s="5">
        <f>SUM(AG124,AG125,AG126,AG127)</f>
        <v>893</v>
      </c>
      <c r="AH128" s="55">
        <v>893</v>
      </c>
      <c r="AI128" s="15"/>
      <c r="AJ128" s="15"/>
    </row>
    <row r="129" spans="1:36" x14ac:dyDescent="0.25">
      <c r="A129" t="s">
        <v>43</v>
      </c>
      <c r="D129" t="s">
        <v>43</v>
      </c>
      <c r="E129" t="s">
        <v>43</v>
      </c>
      <c r="F129"/>
      <c r="G129" s="59"/>
      <c r="H129" s="59"/>
      <c r="I129"/>
      <c r="J129" s="59"/>
      <c r="K129" s="59"/>
      <c r="L129"/>
      <c r="M129" s="59"/>
      <c r="N129" s="59"/>
      <c r="O129"/>
      <c r="P129" s="59"/>
      <c r="Q129" s="59"/>
      <c r="R129"/>
      <c r="S129" s="59"/>
      <c r="T129" s="59"/>
      <c r="U129"/>
      <c r="V12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/>
      <c r="AH129" s="59"/>
      <c r="AI129"/>
      <c r="AJ129"/>
    </row>
    <row r="130" spans="1:36" x14ac:dyDescent="0.25">
      <c r="A130">
        <v>4201</v>
      </c>
      <c r="C130" t="s">
        <v>149</v>
      </c>
      <c r="D130" t="s">
        <v>150</v>
      </c>
      <c r="E130" s="13" t="s">
        <v>151</v>
      </c>
      <c r="F130" s="22" t="s">
        <v>17</v>
      </c>
      <c r="G130" s="67">
        <f>IF(F130=" ",0,MAXA(VLOOKUP(F130,F$23:G$49,2),0))</f>
        <v>2314</v>
      </c>
      <c r="H130" s="67">
        <f>IF(G130=0,0,MAXA(VLOOKUP(G130,G$23:H$49,2),0))</f>
        <v>50</v>
      </c>
      <c r="I130" s="27" t="s">
        <v>26</v>
      </c>
      <c r="J130" s="67">
        <f>IF(I130=" ",0,MAXA(VLOOKUP(I130,I$23:J$49,2),0))</f>
        <v>3421</v>
      </c>
      <c r="K130" s="67">
        <f>IF(J130=0,0,MAXA(VLOOKUP(J130,J$23:K$49,2),0))</f>
        <v>48</v>
      </c>
      <c r="L130" s="33" t="s">
        <v>30</v>
      </c>
      <c r="M130" s="67">
        <f>IF(L130=" ",0,MAXA(VLOOKUP(L130,L$23:M$49,2),0))</f>
        <v>4312</v>
      </c>
      <c r="N130" s="67">
        <f>IF(M130=0,0,MAXA(VLOOKUP(M130,M$23:N$49,2),0))</f>
        <v>50</v>
      </c>
      <c r="O130" s="17" t="s">
        <v>26</v>
      </c>
      <c r="P130" s="67">
        <f>IF(O130=" ",0,MAXA(VLOOKUP(O130,O$23:P$49,2),0))</f>
        <v>3421</v>
      </c>
      <c r="Q130" s="67">
        <f>IF(P130=0,0,MAXA(VLOOKUP(P130,P$23:Q$49,2),0))</f>
        <v>46.999999999999993</v>
      </c>
      <c r="R130" s="40" t="s">
        <v>31</v>
      </c>
      <c r="S130" s="67">
        <f>IF(R130=" ",0,MAXA(VLOOKUP(R130,R$23:S$49,2),0))</f>
        <v>4321</v>
      </c>
      <c r="T130" s="67">
        <f>IF(S130=0,0,MAXA(VLOOKUP(S130,S$23:T$49,2),0))</f>
        <v>50</v>
      </c>
      <c r="U130" s="46" t="s">
        <v>12</v>
      </c>
      <c r="V130" s="2">
        <f>IF(U130=" ",0,MAXA(VLOOKUP(U130,U$23:V$49,2),0))</f>
        <v>1342</v>
      </c>
      <c r="W130" s="67">
        <f>IF(V130=0,0,MAXA(VLOOKUP(V130,V$23:W$49,2),0))</f>
        <v>46.000000000000014</v>
      </c>
      <c r="AA130" s="62">
        <v>48</v>
      </c>
      <c r="AB130" s="62">
        <v>48</v>
      </c>
      <c r="AC130" s="62">
        <v>48</v>
      </c>
      <c r="AD130" s="61">
        <f>SUM(AA130,AB130,AC130)</f>
        <v>144</v>
      </c>
      <c r="AE130" s="61">
        <f>SUM(X130,Y130,Z130)</f>
        <v>0</v>
      </c>
      <c r="AF130" s="61">
        <f>SUM(H130,K130,N130,Q130,T130,W130)</f>
        <v>291</v>
      </c>
      <c r="AG130" s="5">
        <f>SUM(AD130,AE130,AF130)</f>
        <v>435</v>
      </c>
      <c r="AI130" s="15"/>
      <c r="AJ130" s="15"/>
    </row>
    <row r="131" spans="1:36" x14ac:dyDescent="0.25">
      <c r="A131">
        <v>4202</v>
      </c>
      <c r="B131" s="13" t="s">
        <v>43</v>
      </c>
      <c r="C131" t="s">
        <v>152</v>
      </c>
      <c r="D131" t="s">
        <v>150</v>
      </c>
      <c r="E131" s="13" t="s">
        <v>151</v>
      </c>
      <c r="F131" s="22" t="s">
        <v>9</v>
      </c>
      <c r="G131" s="67">
        <f>IF(F131=" ",0,MAXA(VLOOKUP(F131,F$23:G$49,2),0))</f>
        <v>1234</v>
      </c>
      <c r="H131" s="67">
        <f>IF(G131=0,0,MAXA(VLOOKUP(G131,G$23:H$49,2),0))</f>
        <v>38</v>
      </c>
      <c r="I131" s="27" t="s">
        <v>31</v>
      </c>
      <c r="J131" s="67">
        <f>IF(I131=" ",0,MAXA(VLOOKUP(I131,I$23:J$49,2),0))</f>
        <v>4321</v>
      </c>
      <c r="K131" s="67">
        <f>IF(J131=0,0,MAXA(VLOOKUP(J131,J$23:K$49,2),0))</f>
        <v>41</v>
      </c>
      <c r="L131" s="33" t="s">
        <v>27</v>
      </c>
      <c r="M131" s="67">
        <f>IF(L131=" ",0,MAXA(VLOOKUP(L131,L$23:M$49,2),0))</f>
        <v>4123</v>
      </c>
      <c r="N131" s="67">
        <f>IF(M131=0,0,MAXA(VLOOKUP(M131,M$23:N$49,2),0))</f>
        <v>37.999999999999986</v>
      </c>
      <c r="O131" s="17" t="s">
        <v>25</v>
      </c>
      <c r="P131" s="67">
        <f>IF(O131=" ",0,MAXA(VLOOKUP(O131,O$23:P$49,2),0))</f>
        <v>3412</v>
      </c>
      <c r="Q131" s="67">
        <f>IF(P131=0,0,MAXA(VLOOKUP(P131,P$23:Q$49,2),0))</f>
        <v>50</v>
      </c>
      <c r="R131" s="40" t="s">
        <v>31</v>
      </c>
      <c r="S131" s="67">
        <f>IF(R131=" ",0,MAXA(VLOOKUP(R131,R$23:S$49,2),0))</f>
        <v>4321</v>
      </c>
      <c r="T131" s="67">
        <f>IF(S131=0,0,MAXA(VLOOKUP(S131,S$23:T$49,2),0))</f>
        <v>50</v>
      </c>
      <c r="U131" s="46" t="s">
        <v>12</v>
      </c>
      <c r="V131" s="2">
        <f>IF(U131=" ",0,MAXA(VLOOKUP(U131,U$23:V$49,2),0))</f>
        <v>1342</v>
      </c>
      <c r="W131" s="67">
        <f>IF(V131=0,0,MAXA(VLOOKUP(V131,V$23:W$49,2),0))</f>
        <v>46.000000000000014</v>
      </c>
      <c r="AA131" s="62">
        <v>46</v>
      </c>
      <c r="AB131" s="62">
        <v>45</v>
      </c>
      <c r="AC131" s="62">
        <v>45</v>
      </c>
      <c r="AD131" s="61">
        <f>SUM(AA131,AB131,AC131)</f>
        <v>136</v>
      </c>
      <c r="AE131" s="61">
        <f>SUM(X131,Y131,Z131)</f>
        <v>0</v>
      </c>
      <c r="AF131" s="61">
        <f>SUM(H131,K131,N131,Q131,T131,W131)</f>
        <v>263</v>
      </c>
      <c r="AG131" s="5">
        <f>SUM(AD131,AE131,AF131)</f>
        <v>399</v>
      </c>
      <c r="AI131" s="15"/>
      <c r="AJ131" s="15"/>
    </row>
    <row r="132" spans="1:36" x14ac:dyDescent="0.25">
      <c r="A132">
        <v>4203</v>
      </c>
      <c r="C132" t="s">
        <v>153</v>
      </c>
      <c r="D132" t="s">
        <v>154</v>
      </c>
      <c r="E132" s="13" t="s">
        <v>151</v>
      </c>
      <c r="F132" s="22" t="s">
        <v>15</v>
      </c>
      <c r="G132" s="67">
        <f>IF(F132=" ",0,MAXA(VLOOKUP(F132,F$23:G$49,2),0))</f>
        <v>2134</v>
      </c>
      <c r="H132" s="67">
        <f>IF(G132=0,0,MAXA(VLOOKUP(G132,G$23:H$49,2),0))</f>
        <v>46</v>
      </c>
      <c r="I132" s="27" t="s">
        <v>26</v>
      </c>
      <c r="J132" s="67">
        <f>IF(I132=" ",0,MAXA(VLOOKUP(I132,I$23:J$49,2),0))</f>
        <v>3421</v>
      </c>
      <c r="K132" s="67">
        <f>IF(J132=0,0,MAXA(VLOOKUP(J132,J$23:K$49,2),0))</f>
        <v>48</v>
      </c>
      <c r="L132" s="33" t="s">
        <v>30</v>
      </c>
      <c r="M132" s="67">
        <f>IF(L132=" ",0,MAXA(VLOOKUP(L132,L$23:M$49,2),0))</f>
        <v>4312</v>
      </c>
      <c r="N132" s="67">
        <f>IF(M132=0,0,MAXA(VLOOKUP(M132,M$23:N$49,2),0))</f>
        <v>50</v>
      </c>
      <c r="O132" s="17" t="s">
        <v>25</v>
      </c>
      <c r="P132" s="67">
        <f>IF(O132=" ",0,MAXA(VLOOKUP(O132,O$23:P$49,2),0))</f>
        <v>3412</v>
      </c>
      <c r="Q132" s="67">
        <f>IF(P132=0,0,MAXA(VLOOKUP(P132,P$23:Q$49,2),0))</f>
        <v>50</v>
      </c>
      <c r="R132" s="40" t="s">
        <v>31</v>
      </c>
      <c r="S132" s="67">
        <f>IF(R132=" ",0,MAXA(VLOOKUP(R132,R$23:S$49,2),0))</f>
        <v>4321</v>
      </c>
      <c r="T132" s="67">
        <f>IF(S132=0,0,MAXA(VLOOKUP(S132,S$23:T$49,2),0))</f>
        <v>50</v>
      </c>
      <c r="U132" s="46" t="s">
        <v>12</v>
      </c>
      <c r="V132" s="2">
        <f>IF(U132=" ",0,MAXA(VLOOKUP(U132,U$23:V$49,2),0))</f>
        <v>1342</v>
      </c>
      <c r="W132" s="67">
        <f>IF(V132=0,0,MAXA(VLOOKUP(V132,V$23:W$49,2),0))</f>
        <v>46.000000000000014</v>
      </c>
      <c r="AA132" s="62">
        <v>49</v>
      </c>
      <c r="AB132" s="62">
        <v>46</v>
      </c>
      <c r="AC132" s="62">
        <v>46</v>
      </c>
      <c r="AD132" s="61">
        <f>SUM(AA132,AB132,AC132)</f>
        <v>141</v>
      </c>
      <c r="AE132" s="61">
        <f>SUM(X132,Y132,Z132)</f>
        <v>0</v>
      </c>
      <c r="AF132" s="61">
        <f>SUM(H132,K132,N132,Q132,T132,W132)</f>
        <v>290</v>
      </c>
      <c r="AG132" s="5">
        <f>SUM(AD132,AE132,AF132)</f>
        <v>431</v>
      </c>
      <c r="AI132" s="15"/>
      <c r="AJ132" s="15"/>
    </row>
    <row r="133" spans="1:36" x14ac:dyDescent="0.25">
      <c r="A133" t="s">
        <v>43</v>
      </c>
      <c r="C133" t="s">
        <v>43</v>
      </c>
      <c r="D133" t="s">
        <v>43</v>
      </c>
      <c r="E133" s="13" t="s">
        <v>43</v>
      </c>
      <c r="G133" s="67">
        <f>IF(F133=" ",0,MAXA(VLOOKUP(F133,F$23:G$49,2),0))</f>
        <v>0</v>
      </c>
      <c r="H133" s="67">
        <f>IF(G133=0,0,MAXA(VLOOKUP(G133,G$23:H$49,2),0))</f>
        <v>0</v>
      </c>
      <c r="J133" s="67">
        <f>IF(I133=" ",0,MAXA(VLOOKUP(I133,I$23:J$49,2),0))</f>
        <v>0</v>
      </c>
      <c r="K133" s="67">
        <f>IF(J133=0,0,MAXA(VLOOKUP(J133,J$23:K$49,2),0))</f>
        <v>0</v>
      </c>
      <c r="M133" s="67">
        <f>IF(L133=" ",0,MAXA(VLOOKUP(L133,L$23:M$49,2),0))</f>
        <v>0</v>
      </c>
      <c r="N133" s="67">
        <f>IF(M133=0,0,MAXA(VLOOKUP(M133,M$23:N$49,2),0))</f>
        <v>0</v>
      </c>
      <c r="P133" s="67">
        <f>IF(O133=" ",0,MAXA(VLOOKUP(O133,O$23:P$49,2),0))</f>
        <v>0</v>
      </c>
      <c r="Q133" s="67">
        <f>IF(P133=0,0,MAXA(VLOOKUP(P133,P$23:Q$49,2),0))</f>
        <v>0</v>
      </c>
      <c r="S133" s="67">
        <f>IF(R133=" ",0,MAXA(VLOOKUP(R133,R$23:S$49,2),0))</f>
        <v>0</v>
      </c>
      <c r="T133" s="67">
        <f>IF(S133=0,0,MAXA(VLOOKUP(S133,S$23:T$49,2),0))</f>
        <v>0</v>
      </c>
      <c r="V133" s="2">
        <f>IF(U133=" ",0,MAXA(VLOOKUP(U133,U$23:V$49,2),0))</f>
        <v>0</v>
      </c>
      <c r="W133" s="67">
        <f>IF(V133=0,0,MAXA(VLOOKUP(V133,V$23:W$49,2),0))</f>
        <v>0</v>
      </c>
      <c r="AD133" s="61">
        <f>SUM(AA133,AB133,AC133)</f>
        <v>0</v>
      </c>
      <c r="AE133" s="61">
        <f>SUM(X133,Y133,Z133)</f>
        <v>0</v>
      </c>
      <c r="AF133" s="61">
        <f>SUM(H133,K133,N133,Q133,T133,W133)</f>
        <v>0</v>
      </c>
      <c r="AG133" s="5">
        <f>SUM(AD133,AE133,AF133)</f>
        <v>0</v>
      </c>
      <c r="AI133" s="15"/>
      <c r="AJ133" s="15"/>
    </row>
    <row r="134" spans="1:36" x14ac:dyDescent="0.25">
      <c r="C134" t="s">
        <v>53</v>
      </c>
      <c r="D134" t="s">
        <v>54</v>
      </c>
      <c r="H134" s="67">
        <f>SUM(H130:H133)</f>
        <v>134</v>
      </c>
      <c r="K134" s="67">
        <f>SUM(K130:K133)</f>
        <v>137</v>
      </c>
      <c r="N134" s="67">
        <f>SUM(N130:N133)</f>
        <v>138</v>
      </c>
      <c r="Q134" s="67">
        <f>SUM(Q130:Q133)</f>
        <v>147</v>
      </c>
      <c r="T134" s="67">
        <f>SUM(T130:T133)</f>
        <v>150</v>
      </c>
      <c r="W134" s="67">
        <f>SUM(W130:W133)</f>
        <v>138.00000000000006</v>
      </c>
      <c r="X134" s="64"/>
      <c r="Y134" s="64"/>
      <c r="Z134" s="64"/>
      <c r="AA134" s="64"/>
      <c r="AB134" s="64"/>
      <c r="AC134" s="64"/>
      <c r="AD134" s="61">
        <f>SUM(AD130,AD131,AD132,AD133)</f>
        <v>421</v>
      </c>
      <c r="AE134" s="61">
        <f>SUM(AE130,AE131,AE132,AE133)</f>
        <v>0</v>
      </c>
      <c r="AF134" s="61">
        <f>SUM(H134,K134,N134,Q134,T134,W134)</f>
        <v>844</v>
      </c>
      <c r="AG134" s="5">
        <f>SUM(AG130,AG131,AG132,AG133)</f>
        <v>1265</v>
      </c>
      <c r="AH134" s="55">
        <v>1265</v>
      </c>
      <c r="AI134" s="15" t="s">
        <v>184</v>
      </c>
      <c r="AJ134" s="15"/>
    </row>
    <row r="135" spans="1:36" x14ac:dyDescent="0.25">
      <c r="E135" t="s">
        <v>43</v>
      </c>
      <c r="F135"/>
      <c r="G135" s="59"/>
      <c r="H135" s="59"/>
      <c r="I135"/>
      <c r="J135" s="59"/>
      <c r="K135" s="59"/>
      <c r="L135"/>
      <c r="M135" s="59"/>
      <c r="N135" s="59"/>
      <c r="O135"/>
      <c r="P135" s="59"/>
      <c r="Q135" s="59"/>
      <c r="R135"/>
      <c r="S135" s="59"/>
      <c r="T135" s="59"/>
      <c r="U135"/>
      <c r="V135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/>
      <c r="AH135" s="59"/>
      <c r="AI135"/>
      <c r="AJ135"/>
    </row>
    <row r="136" spans="1:36" x14ac:dyDescent="0.25">
      <c r="A136">
        <v>4211</v>
      </c>
      <c r="C136" t="s">
        <v>177</v>
      </c>
      <c r="D136" t="s">
        <v>157</v>
      </c>
      <c r="E136" s="13" t="s">
        <v>155</v>
      </c>
      <c r="F136" s="22" t="s">
        <v>17</v>
      </c>
      <c r="G136" s="67">
        <f>IF(F136=" ",0,MAXA(VLOOKUP(F136,F$23:G$49,2),0))</f>
        <v>2314</v>
      </c>
      <c r="H136" s="67">
        <f>IF(G136=0,0,MAXA(VLOOKUP(G136,G$23:H$49,2),0))</f>
        <v>50</v>
      </c>
      <c r="I136" s="27" t="s">
        <v>4</v>
      </c>
      <c r="J136" s="67">
        <f>IF(I136=" ",0,MAXA(VLOOKUP(I136,I$23:J$49,2),0))</f>
        <v>4231</v>
      </c>
      <c r="K136" s="67">
        <f>IF(J136=0,0,MAXA(VLOOKUP(J136,J$23:K$49,2),0))</f>
        <v>36</v>
      </c>
      <c r="L136" s="33" t="s">
        <v>19</v>
      </c>
      <c r="M136" s="67">
        <f>IF(L136=" ",0,MAXA(VLOOKUP(L136,L$23:M$49,2),0))</f>
        <v>2413</v>
      </c>
      <c r="N136" s="67">
        <f>IF(M136=0,0,MAXA(VLOOKUP(M136,M$23:N$49,2),0))</f>
        <v>19.999999999999957</v>
      </c>
      <c r="O136" s="17" t="s">
        <v>25</v>
      </c>
      <c r="P136" s="67">
        <f>IF(O136=" ",0,MAXA(VLOOKUP(O136,O$23:P$49,2),0))</f>
        <v>3412</v>
      </c>
      <c r="Q136" s="67">
        <f>IF(P136=0,0,MAXA(VLOOKUP(P136,P$23:Q$49,2),0))</f>
        <v>50</v>
      </c>
      <c r="R136" s="40" t="s">
        <v>22</v>
      </c>
      <c r="S136" s="67">
        <f>IF(R136=" ",0,MAXA(VLOOKUP(R136,R$23:S$49,2),0))</f>
        <v>3142</v>
      </c>
      <c r="T136" s="67">
        <f>IF(S136=0,0,MAXA(VLOOKUP(S136,S$23:T$49,2),0))</f>
        <v>29</v>
      </c>
      <c r="U136" s="46" t="s">
        <v>14</v>
      </c>
      <c r="V136" s="2">
        <f>IF(U136=" ",0,MAXA(VLOOKUP(U136,U$23:V$49,2),0))</f>
        <v>1432</v>
      </c>
      <c r="W136" s="67">
        <f>IF(V136=0,0,MAXA(VLOOKUP(V136,V$23:W$49,2),0))</f>
        <v>36.000000000000028</v>
      </c>
      <c r="AA136" s="62">
        <v>35</v>
      </c>
      <c r="AB136" s="62">
        <v>37</v>
      </c>
      <c r="AC136" s="62">
        <v>37</v>
      </c>
      <c r="AD136" s="61">
        <f>SUM(AA136,AB136,AC136)</f>
        <v>109</v>
      </c>
      <c r="AE136" s="61">
        <f>SUM(X136,Y136,Z136)</f>
        <v>0</v>
      </c>
      <c r="AF136" s="61">
        <f>SUM(H136,K136,N136,Q136,T136,W136)</f>
        <v>220.99999999999997</v>
      </c>
      <c r="AG136" s="5">
        <f>SUM(AD136,AE136,AF136)</f>
        <v>330</v>
      </c>
      <c r="AH136" s="55" t="s">
        <v>179</v>
      </c>
      <c r="AI136" s="15"/>
      <c r="AJ136" s="15"/>
    </row>
    <row r="137" spans="1:36" x14ac:dyDescent="0.25">
      <c r="A137">
        <v>4212</v>
      </c>
      <c r="C137" t="s">
        <v>156</v>
      </c>
      <c r="D137" t="s">
        <v>157</v>
      </c>
      <c r="E137" s="13" t="s">
        <v>155</v>
      </c>
      <c r="F137" s="22" t="s">
        <v>15</v>
      </c>
      <c r="G137" s="67">
        <f>IF(F137=" ",0,MAXA(VLOOKUP(F137,F$23:G$49,2),0))</f>
        <v>2134</v>
      </c>
      <c r="H137" s="67">
        <f>IF(G137=0,0,MAXA(VLOOKUP(G137,G$23:H$49,2),0))</f>
        <v>46</v>
      </c>
      <c r="J137" s="67">
        <v>4321</v>
      </c>
      <c r="K137" s="67">
        <f>IF(J137=0,0,MAXA(VLOOKUP(J137,J$23:K$49,2),0))</f>
        <v>41</v>
      </c>
      <c r="L137" s="33" t="s">
        <v>30</v>
      </c>
      <c r="M137" s="67">
        <f>IF(L137=" ",0,MAXA(VLOOKUP(L137,L$23:M$49,2),0))</f>
        <v>4312</v>
      </c>
      <c r="N137" s="67">
        <f>IF(M137=0,0,MAXA(VLOOKUP(M137,M$23:N$49,2),0))</f>
        <v>50</v>
      </c>
      <c r="O137" s="17" t="s">
        <v>25</v>
      </c>
      <c r="P137" s="67">
        <f>IF(O137=" ",0,MAXA(VLOOKUP(O137,O$23:P$49,2),0))</f>
        <v>3412</v>
      </c>
      <c r="Q137" s="67">
        <f>IF(P137=0,0,MAXA(VLOOKUP(P137,P$23:Q$49,2),0))</f>
        <v>50</v>
      </c>
      <c r="R137" s="40" t="s">
        <v>12</v>
      </c>
      <c r="S137" s="67">
        <f>IF(R137=" ",0,MAXA(VLOOKUP(R137,R$23:S$49,2),0))</f>
        <v>1342</v>
      </c>
      <c r="T137" s="67">
        <f>IF(S137=0,0,MAXA(VLOOKUP(S137,S$23:T$49,2),0))</f>
        <v>21</v>
      </c>
      <c r="U137" s="46" t="s">
        <v>21</v>
      </c>
      <c r="V137" s="2">
        <f>IF(U137=" ",0,MAXA(VLOOKUP(U137,U$23:V$49,2),0))</f>
        <v>3124</v>
      </c>
      <c r="W137" s="67">
        <f>IF(V137=0,0,MAXA(VLOOKUP(V137,V$23:W$49,2),0))</f>
        <v>47</v>
      </c>
      <c r="AA137" s="62">
        <v>39</v>
      </c>
      <c r="AB137" s="62">
        <v>45</v>
      </c>
      <c r="AC137" s="62">
        <v>30</v>
      </c>
      <c r="AD137" s="61">
        <f>SUM(AA137,AB137,AC137)</f>
        <v>114</v>
      </c>
      <c r="AE137" s="61">
        <f>SUM(X137,Y137,Z137)</f>
        <v>0</v>
      </c>
      <c r="AF137" s="61">
        <f>SUM(H137,K137,N137,Q137,T137,W137)</f>
        <v>255</v>
      </c>
      <c r="AG137" s="5">
        <f>SUM(AD137,AE137,AF137)</f>
        <v>369</v>
      </c>
      <c r="AI137" s="15"/>
      <c r="AJ137" s="15"/>
    </row>
    <row r="138" spans="1:36" x14ac:dyDescent="0.25">
      <c r="A138">
        <v>4213</v>
      </c>
      <c r="C138" t="s">
        <v>126</v>
      </c>
      <c r="D138" t="s">
        <v>158</v>
      </c>
      <c r="E138" s="13" t="s">
        <v>155</v>
      </c>
      <c r="F138" s="22" t="s">
        <v>17</v>
      </c>
      <c r="G138" s="67">
        <f>IF(F138=" ",0,MAXA(VLOOKUP(F138,F$23:G$49,2),0))</f>
        <v>2314</v>
      </c>
      <c r="H138" s="67">
        <f>IF(G138=0,0,MAXA(VLOOKUP(G138,G$23:H$49,2),0))</f>
        <v>50</v>
      </c>
      <c r="I138" s="27" t="s">
        <v>31</v>
      </c>
      <c r="J138" s="67">
        <f>IF(I138=" ",0,MAXA(VLOOKUP(I138,I$23:J$49,2),0))</f>
        <v>4321</v>
      </c>
      <c r="K138" s="67">
        <f>IF(J138=0,0,MAXA(VLOOKUP(J138,J$23:K$49,2),0))</f>
        <v>41</v>
      </c>
      <c r="L138" s="33" t="s">
        <v>25</v>
      </c>
      <c r="M138" s="67">
        <f>IF(L138=" ",0,MAXA(VLOOKUP(L138,L$23:M$49,2),0))</f>
        <v>3412</v>
      </c>
      <c r="N138" s="67">
        <f>IF(M138=0,0,MAXA(VLOOKUP(M138,M$23:N$49,2),0))</f>
        <v>47</v>
      </c>
      <c r="O138" s="17" t="s">
        <v>26</v>
      </c>
      <c r="P138" s="67">
        <f>IF(O138=" ",0,MAXA(VLOOKUP(O138,O$23:P$49,2),0))</f>
        <v>3421</v>
      </c>
      <c r="Q138" s="67">
        <f>IF(P138=0,0,MAXA(VLOOKUP(P138,P$23:Q$49,2),0))</f>
        <v>46.999999999999993</v>
      </c>
      <c r="R138" s="40" t="s">
        <v>16</v>
      </c>
      <c r="S138" s="67">
        <f>IF(R138=" ",0,MAXA(VLOOKUP(R138,R$23:S$49,2),0))</f>
        <v>2143</v>
      </c>
      <c r="T138" s="67">
        <f>IF(S138=0,0,MAXA(VLOOKUP(S138,S$23:T$49,2),0))</f>
        <v>20</v>
      </c>
      <c r="V138" s="2">
        <v>4132</v>
      </c>
      <c r="W138" s="67">
        <f>IF(V138=0,0,MAXA(VLOOKUP(V138,V$23:W$49,2),0))</f>
        <v>23.000000000000043</v>
      </c>
      <c r="AA138" s="62">
        <v>40</v>
      </c>
      <c r="AB138" s="62">
        <v>38</v>
      </c>
      <c r="AC138" s="62">
        <v>32</v>
      </c>
      <c r="AD138" s="61">
        <f>SUM(AA138,AB138,AC138)</f>
        <v>110</v>
      </c>
      <c r="AE138" s="61">
        <f>SUM(X138,Y138,Z138)</f>
        <v>0</v>
      </c>
      <c r="AF138" s="61">
        <f>SUM(H138,K138,N138,Q138,T138,W138)</f>
        <v>228.00000000000006</v>
      </c>
      <c r="AG138" s="5">
        <f>SUM(AD138,AE138,AF138)</f>
        <v>338.00000000000006</v>
      </c>
      <c r="AI138" s="15"/>
      <c r="AJ138" s="15"/>
    </row>
    <row r="139" spans="1:36" x14ac:dyDescent="0.25">
      <c r="A139">
        <v>4214</v>
      </c>
      <c r="C139" t="s">
        <v>159</v>
      </c>
      <c r="D139" t="s">
        <v>160</v>
      </c>
      <c r="E139" s="13" t="s">
        <v>155</v>
      </c>
      <c r="F139" s="22" t="s">
        <v>23</v>
      </c>
      <c r="G139" s="67">
        <f>IF(F139=" ",0,MAXA(VLOOKUP(F139,F$23:G$49,2),0))</f>
        <v>3214</v>
      </c>
      <c r="H139" s="67">
        <f>IF(G139=0,0,MAXA(VLOOKUP(G139,G$23:H$49,2),0))</f>
        <v>46</v>
      </c>
      <c r="J139" s="67">
        <v>4312</v>
      </c>
      <c r="K139" s="67">
        <f>IF(J139=0,0,MAXA(VLOOKUP(J139,J$23:K$49,2),0))</f>
        <v>32.999999999999986</v>
      </c>
      <c r="L139" s="33" t="s">
        <v>30</v>
      </c>
      <c r="M139" s="67">
        <f>IF(L139=" ",0,MAXA(VLOOKUP(L139,L$23:M$49,2),0))</f>
        <v>4312</v>
      </c>
      <c r="N139" s="67">
        <f>IF(M139=0,0,MAXA(VLOOKUP(M139,M$23:N$49,2),0))</f>
        <v>50</v>
      </c>
      <c r="O139" s="17" t="s">
        <v>25</v>
      </c>
      <c r="P139" s="67">
        <f>IF(O139=" ",0,MAXA(VLOOKUP(O139,O$23:P$49,2),0))</f>
        <v>3412</v>
      </c>
      <c r="Q139" s="67">
        <f>IF(P139=0,0,MAXA(VLOOKUP(P139,P$23:Q$49,2),0))</f>
        <v>50</v>
      </c>
      <c r="R139" s="40" t="s">
        <v>31</v>
      </c>
      <c r="S139" s="67">
        <f>IF(R139=" ",0,MAXA(VLOOKUP(R139,R$23:S$49,2),0))</f>
        <v>4321</v>
      </c>
      <c r="T139" s="67">
        <f>IF(S139=0,0,MAXA(VLOOKUP(S139,S$23:T$49,2),0))</f>
        <v>50</v>
      </c>
      <c r="U139" s="46" t="s">
        <v>27</v>
      </c>
      <c r="V139" s="2">
        <f>IF(U139=" ",0,MAXA(VLOOKUP(U139,U$23:V$49,2),0))</f>
        <v>4123</v>
      </c>
      <c r="W139" s="67">
        <f>IF(V139=0,0,MAXA(VLOOKUP(V139,V$23:W$49,2),0))</f>
        <v>17.000000000000043</v>
      </c>
      <c r="AA139" s="62">
        <v>38</v>
      </c>
      <c r="AB139" s="62">
        <v>40</v>
      </c>
      <c r="AC139" s="62">
        <v>39</v>
      </c>
      <c r="AD139" s="61">
        <f>SUM(AA139,AB139,AC139)</f>
        <v>117</v>
      </c>
      <c r="AE139" s="61">
        <f>SUM(X139,Y139,Z139)</f>
        <v>0</v>
      </c>
      <c r="AF139" s="61">
        <f>SUM(H139,K139,N139,Q139,T139,W139)</f>
        <v>246.00000000000006</v>
      </c>
      <c r="AG139" s="5">
        <f>SUM(AD139,AE139,AF139)</f>
        <v>363.00000000000006</v>
      </c>
      <c r="AI139" s="15"/>
      <c r="AJ139" s="15"/>
    </row>
    <row r="140" spans="1:36" x14ac:dyDescent="0.25">
      <c r="C140" t="s">
        <v>53</v>
      </c>
      <c r="D140" t="s">
        <v>54</v>
      </c>
      <c r="H140" s="67">
        <f>SUM(H136:H139)</f>
        <v>192</v>
      </c>
      <c r="K140" s="67">
        <f>SUM(K136:K139)</f>
        <v>151</v>
      </c>
      <c r="N140" s="67">
        <f>SUM(N136:N139)</f>
        <v>166.99999999999994</v>
      </c>
      <c r="Q140" s="67">
        <f>SUM(Q136:Q139)</f>
        <v>197</v>
      </c>
      <c r="T140" s="67">
        <f>SUM(T136:T139)</f>
        <v>120</v>
      </c>
      <c r="W140" s="67">
        <f>SUM(W136:W139)</f>
        <v>123.00000000000011</v>
      </c>
      <c r="X140" s="64"/>
      <c r="Y140" s="64"/>
      <c r="Z140" s="64"/>
      <c r="AA140" s="64"/>
      <c r="AB140" s="64"/>
      <c r="AC140" s="64"/>
      <c r="AD140" s="61">
        <f>SUM(AD136,AD137,AD138,AD139)</f>
        <v>450</v>
      </c>
      <c r="AE140" s="61">
        <f>SUM(AE136,AE137,AE138,AE139)</f>
        <v>0</v>
      </c>
      <c r="AF140" s="61">
        <f>SUM(H140,K140,N140,Q140,T140,W140)</f>
        <v>950.00000000000011</v>
      </c>
      <c r="AG140" s="5">
        <f>SUM(AG136,AG137,AG138,AG139)</f>
        <v>1400</v>
      </c>
      <c r="AH140" s="55">
        <v>1070</v>
      </c>
      <c r="AI140" s="15" t="s">
        <v>185</v>
      </c>
      <c r="AJ140" s="15"/>
    </row>
    <row r="141" spans="1:36" x14ac:dyDescent="0.25">
      <c r="C141" t="s">
        <v>43</v>
      </c>
      <c r="E141"/>
      <c r="F141"/>
      <c r="G141" s="59"/>
      <c r="H141" s="59"/>
      <c r="I141"/>
      <c r="J141" s="59"/>
      <c r="K141" s="59"/>
      <c r="L141"/>
      <c r="M141" s="59"/>
      <c r="N141" s="59"/>
      <c r="O141"/>
      <c r="P141" s="59"/>
      <c r="Q141" s="59"/>
      <c r="R141"/>
      <c r="S141" s="59"/>
      <c r="T141" s="59"/>
      <c r="U141"/>
      <c r="V141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/>
      <c r="AH141" s="59"/>
      <c r="AI141"/>
      <c r="AJ141"/>
    </row>
    <row r="142" spans="1:36" x14ac:dyDescent="0.25">
      <c r="A142">
        <v>4231</v>
      </c>
      <c r="C142" t="s">
        <v>161</v>
      </c>
      <c r="D142" t="s">
        <v>162</v>
      </c>
      <c r="E142" s="13" t="s">
        <v>163</v>
      </c>
      <c r="F142" s="22" t="s">
        <v>17</v>
      </c>
      <c r="G142" s="67">
        <f>IF(F142=" ",0,MAXA(VLOOKUP(F142,F$23:G$49,2),0))</f>
        <v>2314</v>
      </c>
      <c r="H142" s="67">
        <f>IF(G142=0,0,MAXA(VLOOKUP(G142,G$23:H$49,2),0))</f>
        <v>50</v>
      </c>
      <c r="I142" s="27" t="s">
        <v>26</v>
      </c>
      <c r="J142" s="67">
        <f>IF(I142=" ",0,MAXA(VLOOKUP(I142,I$23:J$49,2),0))</f>
        <v>3421</v>
      </c>
      <c r="K142" s="67">
        <f>IF(J142=0,0,MAXA(VLOOKUP(J142,J$23:K$49,2),0))</f>
        <v>48</v>
      </c>
      <c r="L142" s="33" t="s">
        <v>21</v>
      </c>
      <c r="M142" s="67">
        <f>IF(L142=" ",0,MAXA(VLOOKUP(L142,L$23:M$49,2),0))</f>
        <v>3124</v>
      </c>
      <c r="N142" s="67">
        <f>IF(M142=0,0,MAXA(VLOOKUP(M142,M$23:N$49,2),0))</f>
        <v>28.999999999999986</v>
      </c>
      <c r="O142" s="17" t="s">
        <v>11</v>
      </c>
      <c r="P142" s="67">
        <f>IF(O142=" ",0,MAXA(VLOOKUP(O142,O$23:P$49,2),0))</f>
        <v>1324</v>
      </c>
      <c r="Q142" s="67">
        <f>IF(P142=0,0,MAXA(VLOOKUP(P142,P$23:Q$49,2),0))</f>
        <v>26.999999999999993</v>
      </c>
      <c r="R142" s="40" t="s">
        <v>30</v>
      </c>
      <c r="S142" s="67">
        <f>IF(R142=" ",0,MAXA(VLOOKUP(R142,R$23:S$49,2),0))</f>
        <v>4312</v>
      </c>
      <c r="T142" s="67">
        <f>IF(S142=0,0,MAXA(VLOOKUP(S142,S$23:T$49,2),0))</f>
        <v>45</v>
      </c>
      <c r="U142" s="46" t="s">
        <v>22</v>
      </c>
      <c r="V142" s="2">
        <f>IF(U142=" ",0,MAXA(VLOOKUP(U142,U$23:V$49,2),0))</f>
        <v>3142</v>
      </c>
      <c r="W142" s="67">
        <f>IF(V142=0,0,MAXA(VLOOKUP(V142,V$23:W$49,2),0))</f>
        <v>43.000000000000014</v>
      </c>
      <c r="AA142" s="62">
        <v>39</v>
      </c>
      <c r="AB142" s="62">
        <v>36</v>
      </c>
      <c r="AC142" s="62">
        <v>42</v>
      </c>
      <c r="AD142" s="61">
        <f>SUM(AA142,AB142,AC142)</f>
        <v>117</v>
      </c>
      <c r="AE142" s="61">
        <f>SUM(X142,Y142,Z142)</f>
        <v>0</v>
      </c>
      <c r="AF142" s="61">
        <f>SUM(H142,K142,N142,Q142,T142,W142)</f>
        <v>242</v>
      </c>
      <c r="AG142" s="5">
        <f>SUM(AD142,AE142,AF142)</f>
        <v>359</v>
      </c>
      <c r="AI142" s="15"/>
      <c r="AJ142" s="15"/>
    </row>
    <row r="143" spans="1:36" x14ac:dyDescent="0.25">
      <c r="A143">
        <v>4232</v>
      </c>
      <c r="C143" t="s">
        <v>126</v>
      </c>
      <c r="D143" t="s">
        <v>164</v>
      </c>
      <c r="E143" s="13" t="s">
        <v>163</v>
      </c>
      <c r="F143" s="22" t="s">
        <v>26</v>
      </c>
      <c r="G143" s="67">
        <f>IF(F143=" ",0,MAXA(VLOOKUP(F143,F$23:G$49,2),0))</f>
        <v>3421</v>
      </c>
      <c r="H143" s="67">
        <f>IF(G143=0,0,MAXA(VLOOKUP(G143,G$23:H$49,2),0))</f>
        <v>28</v>
      </c>
      <c r="I143" s="27" t="s">
        <v>16</v>
      </c>
      <c r="J143" s="67">
        <f>IF(I143=" ",0,MAXA(VLOOKUP(I143,I$23:J$49,2),0))</f>
        <v>2143</v>
      </c>
      <c r="K143" s="67">
        <f>IF(J143=0,0,MAXA(VLOOKUP(J143,J$23:K$49,2),0))</f>
        <v>18.999999999999972</v>
      </c>
      <c r="L143" s="33" t="s">
        <v>22</v>
      </c>
      <c r="M143" s="67">
        <f>IF(L143=" ",0,MAXA(VLOOKUP(L143,L$23:M$49,2),0))</f>
        <v>3142</v>
      </c>
      <c r="N143" s="67">
        <f>IF(M143=0,0,MAXA(VLOOKUP(M143,M$23:N$49,2),0))</f>
        <v>41</v>
      </c>
      <c r="O143" s="17" t="s">
        <v>26</v>
      </c>
      <c r="P143" s="67">
        <f>IF(O143=" ",0,MAXA(VLOOKUP(O143,O$23:P$49,2),0))</f>
        <v>3421</v>
      </c>
      <c r="Q143" s="67">
        <f>IF(P143=0,0,MAXA(VLOOKUP(P143,P$23:Q$49,2),0))</f>
        <v>46.999999999999993</v>
      </c>
      <c r="R143" s="40" t="s">
        <v>4</v>
      </c>
      <c r="S143" s="67">
        <f>IF(R143=" ",0,MAXA(VLOOKUP(R143,R$23:S$49,2),0))</f>
        <v>4231</v>
      </c>
      <c r="T143" s="67">
        <f>IF(S143=0,0,MAXA(VLOOKUP(S143,S$23:T$49,2),0))</f>
        <v>47</v>
      </c>
      <c r="U143" s="46" t="s">
        <v>24</v>
      </c>
      <c r="V143" s="2">
        <f>IF(U143=" ",0,MAXA(VLOOKUP(U143,U$23:V$49,2),0))</f>
        <v>3241</v>
      </c>
      <c r="W143" s="67">
        <f>IF(V143=0,0,MAXA(VLOOKUP(V143,V$23:W$49,2),0))</f>
        <v>25.000000000000014</v>
      </c>
      <c r="AA143" s="62">
        <v>0</v>
      </c>
      <c r="AB143" s="62">
        <v>0</v>
      </c>
      <c r="AC143" s="62">
        <v>0</v>
      </c>
      <c r="AD143" s="61">
        <f>SUM(AA143,AB143,AC143)</f>
        <v>0</v>
      </c>
      <c r="AE143" s="61">
        <f>SUM(X143,Y143,Z143)</f>
        <v>0</v>
      </c>
      <c r="AF143" s="61">
        <f>SUM(H143,K143,N143,Q143,T143,W143)</f>
        <v>207</v>
      </c>
      <c r="AG143" s="5">
        <f>SUM(AD143,AE143,AF143)</f>
        <v>207</v>
      </c>
      <c r="AI143" s="15"/>
      <c r="AJ143" s="15"/>
    </row>
    <row r="144" spans="1:36" x14ac:dyDescent="0.25">
      <c r="E144"/>
      <c r="F144"/>
      <c r="G144" s="59"/>
      <c r="H144" s="59"/>
      <c r="I144"/>
      <c r="J144" s="59"/>
      <c r="K144" s="59"/>
      <c r="L144"/>
      <c r="M144" s="59"/>
      <c r="N144" s="59"/>
      <c r="O144"/>
      <c r="P144" s="59"/>
      <c r="Q144" s="59"/>
      <c r="R144"/>
      <c r="S144" s="59"/>
      <c r="T144" s="59"/>
      <c r="U144"/>
      <c r="V144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/>
      <c r="AH144" s="59"/>
      <c r="AI144"/>
      <c r="AJ144"/>
    </row>
    <row r="145" spans="1:36" x14ac:dyDescent="0.25">
      <c r="A145">
        <v>4241</v>
      </c>
      <c r="C145" t="s">
        <v>165</v>
      </c>
      <c r="D145" t="s">
        <v>166</v>
      </c>
      <c r="E145" s="13" t="s">
        <v>167</v>
      </c>
      <c r="F145" s="22" t="s">
        <v>23</v>
      </c>
      <c r="G145" s="67">
        <f>IF(F145=" ",0,MAXA(VLOOKUP(F145,F$23:G$49,2),0))</f>
        <v>3214</v>
      </c>
      <c r="H145" s="67">
        <f>IF(G145=0,0,MAXA(VLOOKUP(G145,G$23:H$49,2),0))</f>
        <v>46</v>
      </c>
      <c r="I145" s="27" t="s">
        <v>18</v>
      </c>
      <c r="J145" s="67">
        <f>IF(I145=" ",0,MAXA(VLOOKUP(I145,I$23:J$49,2),0))</f>
        <v>2341</v>
      </c>
      <c r="K145" s="67">
        <f>IF(J145=0,0,MAXA(VLOOKUP(J145,J$23:K$49,2),0))</f>
        <v>45</v>
      </c>
      <c r="L145" s="33" t="s">
        <v>30</v>
      </c>
      <c r="M145" s="67">
        <f>IF(L145=" ",0,MAXA(VLOOKUP(L145,L$23:M$49,2),0))</f>
        <v>4312</v>
      </c>
      <c r="N145" s="67">
        <f>IF(M145=0,0,MAXA(VLOOKUP(M145,M$23:N$49,2),0))</f>
        <v>50</v>
      </c>
      <c r="O145" s="17" t="s">
        <v>11</v>
      </c>
      <c r="P145" s="67">
        <f>IF(O145=" ",0,MAXA(VLOOKUP(O145,O$23:P$49,2),0))</f>
        <v>1324</v>
      </c>
      <c r="Q145" s="67">
        <f>IF(P145=0,0,MAXA(VLOOKUP(P145,P$23:Q$49,2),0))</f>
        <v>26.999999999999993</v>
      </c>
      <c r="R145" s="40" t="s">
        <v>25</v>
      </c>
      <c r="S145" s="67">
        <f>IF(R145=" ",0,MAXA(VLOOKUP(R145,R$23:S$49,2),0))</f>
        <v>3412</v>
      </c>
      <c r="T145" s="67">
        <f>IF(S145=0,0,MAXA(VLOOKUP(S145,S$23:T$49,2),0))</f>
        <v>41</v>
      </c>
      <c r="U145" s="46" t="s">
        <v>18</v>
      </c>
      <c r="V145" s="2">
        <f>IF(U145=" ",0,MAXA(VLOOKUP(U145,U$23:V$49,2),0))</f>
        <v>2341</v>
      </c>
      <c r="W145" s="67">
        <f>IF(V145=0,0,MAXA(VLOOKUP(V145,V$23:W$49,2),0))</f>
        <v>19.000000000000014</v>
      </c>
      <c r="AA145" s="62">
        <v>38</v>
      </c>
      <c r="AB145" s="62">
        <v>39</v>
      </c>
      <c r="AC145" s="62">
        <v>32</v>
      </c>
      <c r="AD145" s="61">
        <f>SUM(AA145,AB145,AC145)</f>
        <v>109</v>
      </c>
      <c r="AE145" s="61">
        <f>SUM(X145,Y145,Z145)</f>
        <v>0</v>
      </c>
      <c r="AF145" s="61">
        <f>SUM(H145,K145,N145,Q145,T145,W145)</f>
        <v>228</v>
      </c>
      <c r="AG145" s="5">
        <f>SUM(AD145,AE145,AF145)</f>
        <v>337</v>
      </c>
      <c r="AI145" s="15"/>
      <c r="AJ145" s="15"/>
    </row>
    <row r="146" spans="1:36" x14ac:dyDescent="0.25">
      <c r="A146">
        <v>4242</v>
      </c>
      <c r="C146" t="s">
        <v>168</v>
      </c>
      <c r="D146" t="s">
        <v>169</v>
      </c>
      <c r="E146" s="13" t="s">
        <v>167</v>
      </c>
      <c r="F146" s="22" t="s">
        <v>11</v>
      </c>
      <c r="G146" s="67">
        <f>IF(F146=" ",0,MAXA(VLOOKUP(F146,F$23:G$49,2),0))</f>
        <v>1324</v>
      </c>
      <c r="H146" s="67">
        <f>IF(G146=0,0,MAXA(VLOOKUP(G146,G$23:H$49,2),0))</f>
        <v>34</v>
      </c>
      <c r="I146" s="27" t="s">
        <v>19</v>
      </c>
      <c r="J146" s="67">
        <f>IF(I146=" ",0,MAXA(VLOOKUP(I146,I$23:J$49,2),0))</f>
        <v>2413</v>
      </c>
      <c r="K146" s="67">
        <f>IF(J146=0,0,MAXA(VLOOKUP(J146,J$23:K$49,2),0))</f>
        <v>24.999999999999986</v>
      </c>
      <c r="L146" s="33" t="s">
        <v>11</v>
      </c>
      <c r="M146" s="67">
        <f>IF(L146=" ",0,MAXA(VLOOKUP(L146,L$23:M$49,2),0))</f>
        <v>1324</v>
      </c>
      <c r="N146" s="67">
        <f>IF(M146=0,0,MAXA(VLOOKUP(M146,M$23:N$49,2),0))</f>
        <v>25.999999999999986</v>
      </c>
      <c r="O146" s="17" t="s">
        <v>20</v>
      </c>
      <c r="P146" s="67">
        <f>IF(O146=" ",0,MAXA(VLOOKUP(O146,O$23:P$49,2),0))</f>
        <v>2431</v>
      </c>
      <c r="Q146" s="67">
        <f>IF(P146=0,0,MAXA(VLOOKUP(P146,P$23:Q$49,2),0))</f>
        <v>24.999999999999979</v>
      </c>
      <c r="R146" s="40" t="s">
        <v>26</v>
      </c>
      <c r="S146" s="67">
        <f>IF(R146=" ",0,MAXA(VLOOKUP(R146,R$23:S$49,2),0))</f>
        <v>3421</v>
      </c>
      <c r="T146" s="67">
        <f>IF(S146=0,0,MAXA(VLOOKUP(S146,S$23:T$49,2),0))</f>
        <v>46</v>
      </c>
      <c r="U146" s="46" t="s">
        <v>12</v>
      </c>
      <c r="V146" s="2">
        <f>IF(U146=" ",0,MAXA(VLOOKUP(U146,U$23:V$49,2),0))</f>
        <v>1342</v>
      </c>
      <c r="W146" s="67">
        <f>IF(V146=0,0,MAXA(VLOOKUP(V146,V$23:W$49,2),0))</f>
        <v>46.000000000000014</v>
      </c>
      <c r="AA146" s="62">
        <v>33</v>
      </c>
      <c r="AB146" s="62">
        <v>32</v>
      </c>
      <c r="AC146" s="62">
        <v>34</v>
      </c>
      <c r="AD146" s="61">
        <f>SUM(AA146,AB146,AC146)</f>
        <v>99</v>
      </c>
      <c r="AE146" s="61">
        <f>SUM(X146,Y146,Z146)</f>
        <v>0</v>
      </c>
      <c r="AF146" s="61">
        <f>SUM(H146,K146,N146,Q146,T146,W146)</f>
        <v>201.99999999999994</v>
      </c>
      <c r="AG146" s="5">
        <f>SUM(AD146,AE146,AF146)</f>
        <v>300.99999999999994</v>
      </c>
      <c r="AI146" s="15"/>
      <c r="AJ146" s="15"/>
    </row>
    <row r="147" spans="1:36" x14ac:dyDescent="0.25">
      <c r="A147">
        <v>4243</v>
      </c>
      <c r="C147" t="s">
        <v>170</v>
      </c>
      <c r="D147" t="s">
        <v>171</v>
      </c>
      <c r="E147" s="13" t="s">
        <v>167</v>
      </c>
      <c r="F147" s="22" t="s">
        <v>17</v>
      </c>
      <c r="G147" s="67">
        <f>IF(F147=" ",0,MAXA(VLOOKUP(F147,F$23:G$49,2),0))</f>
        <v>2314</v>
      </c>
      <c r="H147" s="67">
        <f>IF(G147=0,0,MAXA(VLOOKUP(G147,G$23:H$49,2),0))</f>
        <v>50</v>
      </c>
      <c r="I147" s="27" t="s">
        <v>24</v>
      </c>
      <c r="J147" s="67">
        <f>IF(I147=" ",0,MAXA(VLOOKUP(I147,I$23:J$49,2),0))</f>
        <v>3241</v>
      </c>
      <c r="K147" s="67">
        <f>IF(J147=0,0,MAXA(VLOOKUP(J147,J$23:K$49,2),0))</f>
        <v>50</v>
      </c>
      <c r="L147" s="33" t="s">
        <v>26</v>
      </c>
      <c r="M147" s="67">
        <f>IF(L147=" ",0,MAXA(VLOOKUP(L147,L$23:M$49,2),0))</f>
        <v>3421</v>
      </c>
      <c r="N147" s="67">
        <f>IF(M147=0,0,MAXA(VLOOKUP(M147,M$23:N$49,2),0))</f>
        <v>40.999999999999986</v>
      </c>
      <c r="O147" s="17" t="s">
        <v>31</v>
      </c>
      <c r="P147" s="67">
        <f>IF(O147=" ",0,MAXA(VLOOKUP(O147,O$23:P$49,2),0))</f>
        <v>4321</v>
      </c>
      <c r="Q147" s="67">
        <f>IF(P147=0,0,MAXA(VLOOKUP(P147,P$23:Q$49,2),0))</f>
        <v>44.999999999999993</v>
      </c>
      <c r="R147" s="40" t="s">
        <v>17</v>
      </c>
      <c r="S147" s="67">
        <f>IF(R147=" ",0,MAXA(VLOOKUP(R147,R$23:S$49,2),0))</f>
        <v>2314</v>
      </c>
      <c r="T147" s="67">
        <f>IF(S147=0,0,MAXA(VLOOKUP(S147,S$23:T$49,2),0))</f>
        <v>24</v>
      </c>
      <c r="U147" s="46" t="s">
        <v>11</v>
      </c>
      <c r="V147" s="2">
        <f>IF(U147=" ",0,MAXA(VLOOKUP(U147,U$23:V$49,2),0))</f>
        <v>1324</v>
      </c>
      <c r="W147" s="67">
        <f>IF(V147=0,0,MAXA(VLOOKUP(V147,V$23:W$49,2),0))</f>
        <v>50</v>
      </c>
      <c r="AA147" s="62">
        <v>42</v>
      </c>
      <c r="AB147" s="62">
        <v>37</v>
      </c>
      <c r="AC147" s="62">
        <v>30</v>
      </c>
      <c r="AD147" s="61">
        <f>SUM(AA147,AB147,AC147)</f>
        <v>109</v>
      </c>
      <c r="AE147" s="61">
        <f>SUM(X147,Y147,Z147)</f>
        <v>0</v>
      </c>
      <c r="AF147" s="61">
        <f>SUM(H147,K147,N147,Q147,T147,W147)</f>
        <v>260</v>
      </c>
      <c r="AG147" s="5">
        <f>SUM(AD147,AE147,AF147)</f>
        <v>369</v>
      </c>
      <c r="AI147" s="15"/>
      <c r="AJ147" s="15"/>
    </row>
    <row r="148" spans="1:36" x14ac:dyDescent="0.25">
      <c r="A148" t="s">
        <v>43</v>
      </c>
      <c r="C148" t="s">
        <v>43</v>
      </c>
      <c r="D148" t="s">
        <v>43</v>
      </c>
      <c r="E148" s="13" t="s">
        <v>43</v>
      </c>
      <c r="G148" s="67">
        <f>IF(F148=" ",0,MAXA(VLOOKUP(F148,F$23:G$49,2),0))</f>
        <v>0</v>
      </c>
      <c r="H148" s="67">
        <f>IF(G148=0,0,MAXA(VLOOKUP(G148,G$23:H$49,2),0))</f>
        <v>0</v>
      </c>
      <c r="J148" s="67">
        <f>IF(I148=" ",0,MAXA(VLOOKUP(I148,I$23:J$49,2),0))</f>
        <v>0</v>
      </c>
      <c r="K148" s="67">
        <f>IF(J148=0,0,MAXA(VLOOKUP(J148,J$23:K$49,2),0))</f>
        <v>0</v>
      </c>
      <c r="M148" s="67">
        <f>IF(L148=" ",0,MAXA(VLOOKUP(L148,L$23:M$49,2),0))</f>
        <v>0</v>
      </c>
      <c r="N148" s="67">
        <f>IF(M148=0,0,MAXA(VLOOKUP(M148,M$23:N$49,2),0))</f>
        <v>0</v>
      </c>
      <c r="P148" s="67">
        <f>IF(O148=" ",0,MAXA(VLOOKUP(O148,O$23:P$49,2),0))</f>
        <v>0</v>
      </c>
      <c r="Q148" s="67">
        <f>IF(P148=0,0,MAXA(VLOOKUP(P148,P$23:Q$49,2),0))</f>
        <v>0</v>
      </c>
      <c r="S148" s="67">
        <f>IF(R148=" ",0,MAXA(VLOOKUP(R148,R$23:S$49,2),0))</f>
        <v>0</v>
      </c>
      <c r="T148" s="67">
        <f>IF(S148=0,0,MAXA(VLOOKUP(S148,S$23:T$49,2),0))</f>
        <v>0</v>
      </c>
      <c r="V148" s="2">
        <f>IF(U148=" ",0,MAXA(VLOOKUP(U148,U$23:V$49,2),0))</f>
        <v>0</v>
      </c>
      <c r="W148" s="67">
        <f>IF(V148=0,0,MAXA(VLOOKUP(V148,V$23:W$49,2),0))</f>
        <v>0</v>
      </c>
      <c r="AD148" s="61">
        <f>SUM(AA148,AB148,AC148)</f>
        <v>0</v>
      </c>
      <c r="AE148" s="61">
        <f>SUM(X148,Y148,Z148)</f>
        <v>0</v>
      </c>
      <c r="AF148" s="61">
        <f>SUM(H148,K148,N148,Q148,T148,W148)</f>
        <v>0</v>
      </c>
      <c r="AG148" s="5">
        <f>SUM(AD148,AE148,AF148)</f>
        <v>0</v>
      </c>
      <c r="AI148" s="15"/>
      <c r="AJ148" s="15"/>
    </row>
    <row r="149" spans="1:36" x14ac:dyDescent="0.25">
      <c r="C149" t="s">
        <v>53</v>
      </c>
      <c r="D149" t="s">
        <v>54</v>
      </c>
      <c r="H149" s="67">
        <f>SUM(H145:H148)</f>
        <v>130</v>
      </c>
      <c r="K149" s="67">
        <f>SUM(K145:K148)</f>
        <v>119.99999999999999</v>
      </c>
      <c r="N149" s="67">
        <f>SUM(N145:N148)</f>
        <v>116.99999999999997</v>
      </c>
      <c r="Q149" s="67">
        <f>SUM(Q145:Q148)</f>
        <v>96.999999999999972</v>
      </c>
      <c r="T149" s="67">
        <f>SUM(T145:T148)</f>
        <v>111</v>
      </c>
      <c r="W149" s="67">
        <f>SUM(W145:W148)</f>
        <v>115.00000000000003</v>
      </c>
      <c r="X149" s="64"/>
      <c r="Y149" s="64"/>
      <c r="Z149" s="64"/>
      <c r="AA149" s="64"/>
      <c r="AB149" s="64"/>
      <c r="AC149" s="64"/>
      <c r="AD149" s="61">
        <f>SUM(AD145,AD146,AD147,AD148)</f>
        <v>317</v>
      </c>
      <c r="AE149" s="61">
        <f>SUM(AE145,AE146,AE147,AE148)</f>
        <v>0</v>
      </c>
      <c r="AF149" s="61">
        <f>SUM(H149,K149,N149,Q149,T149,W149)</f>
        <v>690</v>
      </c>
      <c r="AG149" s="5">
        <f>SUM(AG145,AG146,AG147,AG148)</f>
        <v>1007</v>
      </c>
      <c r="AH149" s="55">
        <v>1007</v>
      </c>
      <c r="AI149" s="15"/>
      <c r="AJ149" s="15"/>
    </row>
    <row r="150" spans="1:36" x14ac:dyDescent="0.25">
      <c r="H150" s="67"/>
      <c r="K150" s="67"/>
      <c r="N150" s="67"/>
      <c r="Q150" s="67"/>
      <c r="T150" s="67"/>
      <c r="W150" s="67"/>
      <c r="X150" s="64"/>
      <c r="Y150" s="64"/>
      <c r="Z150" s="64"/>
      <c r="AA150" s="64"/>
      <c r="AB150" s="64"/>
      <c r="AC150" s="64"/>
      <c r="AD150" s="61"/>
      <c r="AE150" s="61"/>
      <c r="AF150" s="61"/>
      <c r="AG150" s="5"/>
      <c r="AI150" s="15"/>
      <c r="AJ150" s="15"/>
    </row>
  </sheetData>
  <customSheetViews>
    <customSheetView guid="{A99C562C-077C-11D2-8F6F-0080C8887D4C}" hiddenColumns="1" showRuler="0" topLeftCell="D53">
      <selection activeCell="B1" sqref="B1:C65536"/>
      <pageMargins left="0.5" right="0.5" top="1" bottom="0.5" header="0.25" footer="0.5"/>
      <pageSetup scale="61" fitToHeight="2" orientation="portrait" horizontalDpi="360" verticalDpi="300" r:id="rId1"/>
      <headerFooter alignWithMargins="0">
        <oddHeader>&amp;CSheep Selection Individuals</oddHeader>
      </headerFooter>
    </customSheetView>
    <customSheetView guid="{A99C562B-077C-11D2-8F6F-0080C8887D4C}" hiddenColumns="1" showRuler="0" topLeftCell="D53">
      <selection activeCell="AE1" sqref="AE1:AF65536"/>
      <pageMargins left="0.5" right="0.5" top="1" bottom="0.5" header="0.25" footer="0.5"/>
      <pageSetup scale="61" fitToHeight="2" orientation="portrait" horizontalDpi="360" verticalDpi="300" r:id="rId2"/>
      <headerFooter alignWithMargins="0">
        <oddHeader>&amp;CSwine Selection Teams</oddHeader>
      </headerFooter>
    </customSheetView>
    <customSheetView guid="{A99C562A-077C-11D2-8F6F-0080C8887D4C}" hiddenColumns="1" showRuler="0" topLeftCell="D53">
      <selection activeCell="AE1" sqref="AE1:AF65536"/>
      <pageMargins left="0.5" right="0.5" top="1" bottom="0.5" header="0.25" footer="0.5"/>
      <pageSetup scale="61" fitToHeight="2" orientation="portrait" horizontalDpi="360" verticalDpi="300" r:id="rId3"/>
      <headerFooter alignWithMargins="0">
        <oddHeader>&amp;CSheep Selection Teams</oddHeader>
      </headerFooter>
    </customSheetView>
    <customSheetView guid="{A99C5629-077C-11D2-8F6F-0080C8887D4C}" hiddenColumns="1" showRuler="0" topLeftCell="D53">
      <selection activeCell="AC1" sqref="AC1:AC65536"/>
      <pageMargins left="0.5" right="0.5" top="1" bottom="0.5" header="0.25" footer="0.5"/>
      <pageSetup scale="61" fitToHeight="2" orientation="portrait" horizontalDpi="360" verticalDpi="300" r:id="rId4"/>
      <headerFooter alignWithMargins="0">
        <oddHeader>&amp;COverall Selection Teams</oddHeader>
      </headerFooter>
    </customSheetView>
    <customSheetView guid="{A99C5628-077C-11D2-8F6F-0080C8887D4C}" showRuler="0" topLeftCell="D53">
      <selection activeCell="AE1" sqref="AE1:AF65536"/>
      <pageMargins left="0.5" right="0.5" top="1" bottom="0.5" header="0.25" footer="0.5"/>
      <pageSetup scale="61" fitToHeight="2" orientation="portrait" horizontalDpi="360" verticalDpi="300" r:id="rId5"/>
      <headerFooter alignWithMargins="0">
        <oddHeader>&amp;CBeef Selection Teams</oddHeader>
      </headerFooter>
    </customSheetView>
    <customSheetView guid="{A99C5627-077C-11D2-8F6F-0080C8887D4C}" showPageBreaks="1" hiddenRows="1" hiddenColumns="1" showRuler="0" topLeftCell="A50">
      <selection activeCell="W1" sqref="W1:AF65536"/>
      <pageMargins left="0.5" right="0.5" top="1" bottom="0.5" header="0.25" footer="0.5"/>
      <pageSetup scale="61" fitToHeight="2" orientation="landscape" horizontalDpi="360" verticalDpi="300" r:id="rId6"/>
      <headerFooter alignWithMargins="0">
        <oddHeader>&amp;CSelection Contest Placings</oddHeader>
      </headerFooter>
    </customSheetView>
    <customSheetView guid="{A99C5626-077C-11D2-8F6F-0080C8887D4C}" hiddenRows="1" showRuler="0" topLeftCell="A53">
      <selection activeCell="A58" sqref="A58"/>
      <pageMargins left="0.5" right="0.5" top="1" bottom="0.5" header="0.25" footer="0.5"/>
      <pageSetup scale="61" fitToHeight="2" orientation="landscape" horizontalDpi="360" verticalDpi="300" r:id="rId7"/>
      <headerFooter alignWithMargins="0">
        <oddHeader>&amp;CSelection Contest Placings</oddHeader>
      </headerFooter>
    </customSheetView>
    <customSheetView guid="{A99C5625-077C-11D2-8F6F-0080C8887D4C}" hiddenColumns="1" showRuler="0" topLeftCell="A53">
      <selection activeCell="A50" sqref="A50:IV52"/>
      <pageMargins left="0.5" right="0.5" top="1" bottom="0.5" header="0.25" footer="0.5"/>
      <pageSetup scale="61" fitToHeight="2" orientation="portrait" horizontalDpi="360" verticalDpi="300" r:id="rId8"/>
      <headerFooter alignWithMargins="0">
        <oddHeader>&amp;CBeef Selection Individuals</oddHeader>
      </headerFooter>
    </customSheetView>
    <customSheetView guid="{A99C5624-077C-11D2-8F6F-0080C8887D4C}" hiddenColumns="1" showRuler="0" topLeftCell="A53">
      <selection activeCell="AE1" sqref="AE1:AF65536"/>
      <pageMargins left="0.5" right="0.5" top="1" bottom="0.5" header="0.25" footer="0.5"/>
      <pageSetup scale="61" fitToHeight="2" orientation="portrait" horizontalDpi="360" verticalDpi="300" r:id="rId9"/>
      <headerFooter alignWithMargins="0">
        <oddHeader>&amp;CSwine Selection Individuals</oddHeader>
      </headerFooter>
    </customSheetView>
    <customSheetView guid="{A99C5623-077C-11D2-8F6F-0080C8887D4C}" hiddenColumns="1" showRuler="0" topLeftCell="A53">
      <selection activeCell="AE1" sqref="AE1:AF65536"/>
      <pageMargins left="0.5" right="0.5" top="1" bottom="0.5" header="0.25" footer="0.5"/>
      <pageSetup scale="61" fitToHeight="2" orientation="portrait" horizontalDpi="360" verticalDpi="300" r:id="rId10"/>
      <headerFooter alignWithMargins="0">
        <oddHeader>&amp;CSheep Selection Individuals</oddHeader>
      </headerFooter>
    </customSheetView>
    <customSheetView guid="{A99C5622-077C-11D2-8F6F-0080C8887D4C}" hiddenColumns="1" showRuler="0" topLeftCell="A53">
      <selection activeCell="AF61" sqref="AF61"/>
      <pageMargins left="0.5" right="0.5" top="1" bottom="0.5" header="0.25" footer="0.5"/>
      <pageSetup scale="61" fitToHeight="2" orientation="portrait" horizontalDpi="360" verticalDpi="300" r:id="rId11"/>
      <headerFooter alignWithMargins="0">
        <oddHeader>&amp;COverall Selection Individuals</oddHeader>
      </headerFooter>
    </customSheetView>
    <customSheetView guid="{A99C5621-077C-11D2-8F6F-0080C8887D4C}" hiddenColumns="1" showRuler="0" topLeftCell="A53">
      <selection activeCell="A50" sqref="A50:IV52"/>
      <pageMargins left="0.5" right="0.5" top="1" bottom="0.5" header="0.25" footer="0.5"/>
      <pageSetup scale="61" fitToHeight="2" orientation="portrait" horizontalDpi="360" verticalDpi="300" r:id="rId12"/>
      <headerFooter alignWithMargins="0">
        <oddHeader>&amp;CBeef Selection Individuals</oddHeader>
      </headerFooter>
    </customSheetView>
    <customSheetView guid="{A99C5620-077C-11D2-8F6F-0080C8887D4C}" showRuler="0">
      <selection activeCell="A53" sqref="A53"/>
      <pageMargins left="0.5" right="0.5" top="1" bottom="0.5" header="0.25" footer="0.5"/>
      <pageSetup scale="61" fitToHeight="2" orientation="landscape" horizontalDpi="360" verticalDpi="300" r:id="rId13"/>
      <headerFooter alignWithMargins="0">
        <oddHeader>&amp;C1996 MID-SOUTH FAIR INTERCOLLEGIATE LIVESTOCK JUDGING CONTEST</oddHeader>
      </headerFooter>
    </customSheetView>
  </customSheetViews>
  <phoneticPr fontId="2" type="noConversion"/>
  <printOptions headings="1" gridLines="1"/>
  <pageMargins left="0.25" right="0.25" top="0.75" bottom="0.5" header="0.25" footer="0.5"/>
  <pageSetup paperSize="5" scale="53" fitToHeight="0" orientation="landscape" horizontalDpi="360" verticalDpi="300" r:id="rId14"/>
  <headerFooter alignWithMargins="0">
    <oddHeader>&amp;CSenior FFA</oddHeader>
  </headerFooter>
  <rowBreaks count="1" manualBreakCount="1">
    <brk id="122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TAB</vt:lpstr>
      <vt:lpstr>\E</vt:lpstr>
      <vt:lpstr>EVALUATION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Benyshek</dc:creator>
  <cp:lastModifiedBy>Sidel, Michelle</cp:lastModifiedBy>
  <cp:lastPrinted>2001-07-19T15:29:49Z</cp:lastPrinted>
  <dcterms:created xsi:type="dcterms:W3CDTF">1998-02-19T19:19:12Z</dcterms:created>
  <dcterms:modified xsi:type="dcterms:W3CDTF">2022-05-18T15:04:42Z</dcterms:modified>
</cp:coreProperties>
</file>